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firstSheet="1" activeTab="1"/>
  </bookViews>
  <sheets>
    <sheet name="treeCalc_1" sheetId="1" state="veryHidden" r:id="rId1"/>
    <sheet name="Sheet1" sheetId="2" r:id="rId2"/>
    <sheet name="Sheet2" sheetId="3" r:id="rId3"/>
    <sheet name="Sheet3" sheetId="4" r:id="rId4"/>
  </sheets>
  <definedNames>
    <definedName name="treeList" hidden="1">"10000000000000000000000000000000000000000000000000000000000000000000000000000000000000000000000000000000000000000000000000000000000000000000000000000000000000000000000000000000000000000000000000000000"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<sst xmlns="http://schemas.openxmlformats.org/spreadsheetml/2006/main" count="100" uniqueCount="77">
  <si>
    <t>Cost of Buying 17 Shares</t>
  </si>
  <si>
    <t>Remaining Cash</t>
  </si>
  <si>
    <t>Intial Cash</t>
  </si>
  <si>
    <t>Apricot Wins</t>
  </si>
  <si>
    <t>Price Per Share</t>
  </si>
  <si>
    <t>Current</t>
  </si>
  <si>
    <t>Apricot Looses</t>
  </si>
  <si>
    <t>Total</t>
  </si>
  <si>
    <t>Interest of 1 Month of Remaining Cash</t>
  </si>
  <si>
    <t>Annual Interest</t>
  </si>
  <si>
    <t>Monthly Interest</t>
  </si>
  <si>
    <t xml:space="preserve">Alternative 1 </t>
  </si>
  <si>
    <t>Put Money in Money Market for 1 Month</t>
  </si>
  <si>
    <t>Net Profit</t>
  </si>
  <si>
    <t xml:space="preserve">Alternative 2 </t>
  </si>
  <si>
    <t>Buy 17 Shares (can only buy an integer number)</t>
  </si>
  <si>
    <t xml:space="preserve">Net Profit </t>
  </si>
  <si>
    <t>Alternative 3</t>
  </si>
  <si>
    <t>Buy Option</t>
  </si>
  <si>
    <t>Cost of Buying the Option of Buying 1000 Shares</t>
  </si>
  <si>
    <t>Instant Profit per Share after one Month</t>
  </si>
  <si>
    <t>Net Profit of 1000 Shares + Buying Option</t>
  </si>
  <si>
    <t>at $30.00 1 month later</t>
  </si>
  <si>
    <t>Name</t>
  </si>
  <si>
    <t>SheetRef</t>
  </si>
  <si>
    <t>GenInfo</t>
  </si>
  <si>
    <t>Def. Link</t>
  </si>
  <si>
    <t>EXT REFS</t>
  </si>
  <si>
    <t>Def. Form</t>
  </si>
  <si>
    <t>Highest#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</si>
  <si>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</si>
  <si>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</si>
  <si>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</si>
  <si>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</si>
  <si>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</si>
  <si>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</si>
  <si>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</si>
  <si>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</si>
  <si>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</si>
  <si>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</si>
  <si>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</si>
  <si>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</si>
  <si>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=</t>
  </si>
  <si>
    <t>Investment Decision</t>
  </si>
  <si>
    <t>Decision</t>
  </si>
  <si>
    <t>DEFAULT</t>
  </si>
  <si>
    <t>4,0,0,0,1,0,0</t>
  </si>
  <si>
    <t>2,0,0,3,2,4,3,0,0,0</t>
  </si>
  <si>
    <t>Money Market</t>
  </si>
  <si>
    <t>Buy Shares</t>
  </si>
  <si>
    <t>4,0,0,0,4,0,0</t>
  </si>
  <si>
    <t>1,0,0,2,5,6,1,0,0</t>
  </si>
  <si>
    <t>4,0,0,0,3,0,0</t>
  </si>
  <si>
    <t>1,0,0,2,8,7,1,0,0</t>
  </si>
  <si>
    <t>Probability of Apricot Winning</t>
  </si>
  <si>
    <t>Lawsuit Outcome</t>
  </si>
  <si>
    <t>Different Between EMV Money Market and Option</t>
  </si>
  <si>
    <t>Calc Macro</t>
  </si>
  <si>
    <t>Ptree1 Compatibility</t>
  </si>
  <si>
    <t>Eval. Function</t>
  </si>
  <si>
    <t>Creation Version</t>
  </si>
  <si>
    <t>Required Version</t>
  </si>
  <si>
    <t>Recommended Version</t>
  </si>
  <si>
    <t>Last Modified By Version</t>
  </si>
  <si>
    <t>Output Label</t>
  </si>
  <si>
    <t>Output Value NF</t>
  </si>
  <si>
    <t>Output Prob NF</t>
  </si>
  <si>
    <t>Input Value NF</t>
  </si>
  <si>
    <t>Input Prob NF</t>
  </si>
  <si>
    <t>R-Value Ref.</t>
  </si>
  <si>
    <t>Anchor Cell</t>
  </si>
  <si>
    <t>Branch Name</t>
  </si>
  <si>
    <t>Collapsed</t>
  </si>
  <si>
    <t>0,1,1,0,0,Exponential, 0,0,-1,0,-1,0,.0001</t>
  </si>
  <si>
    <t>1.0.?</t>
  </si>
  <si>
    <t>5.0.0</t>
  </si>
  <si>
    <t>5.5.0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</si>
</sst>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&quot;$&quot;#,##0.0000"/>
    <numFmt numFmtId="167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4" xfId="0" applyNumberForma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7" xfId="0" applyNumberForma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10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40</xdr:row>
      <xdr:rowOff>152400</xdr:rowOff>
    </xdr:from>
    <xdr:to>
      <xdr:col>4</xdr:col>
      <xdr:colOff>0</xdr:colOff>
      <xdr:row>40</xdr:row>
      <xdr:rowOff>152400</xdr:rowOff>
    </xdr:to>
    <xdr:sp macro="[1]!PtreeEvent_ObjectClick">
      <xdr:nvSpPr>
        <xdr:cNvPr id="1" name="PTObj_DBranchHLine_1_8"/>
        <xdr:cNvSpPr>
          <a:spLocks/>
        </xdr:cNvSpPr>
      </xdr:nvSpPr>
      <xdr:spPr>
        <a:xfrm>
          <a:off x="5505450" y="66675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40</xdr:row>
      <xdr:rowOff>152400</xdr:rowOff>
    </xdr:from>
    <xdr:to>
      <xdr:col>3</xdr:col>
      <xdr:colOff>228600</xdr:colOff>
      <xdr:row>42</xdr:row>
      <xdr:rowOff>152400</xdr:rowOff>
    </xdr:to>
    <xdr:sp macro="[1]!PtreeEvent_ObjectClick">
      <xdr:nvSpPr>
        <xdr:cNvPr id="2" name="PTObj_DBranchDLine_1_8"/>
        <xdr:cNvSpPr>
          <a:spLocks/>
        </xdr:cNvSpPr>
      </xdr:nvSpPr>
      <xdr:spPr>
        <a:xfrm flipV="1">
          <a:off x="5353050" y="666750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44</xdr:row>
      <xdr:rowOff>152400</xdr:rowOff>
    </xdr:from>
    <xdr:to>
      <xdr:col>4</xdr:col>
      <xdr:colOff>0</xdr:colOff>
      <xdr:row>44</xdr:row>
      <xdr:rowOff>152400</xdr:rowOff>
    </xdr:to>
    <xdr:sp macro="[1]!PtreeEvent_ObjectClick">
      <xdr:nvSpPr>
        <xdr:cNvPr id="3" name="PTObj_DBranchHLine_1_7"/>
        <xdr:cNvSpPr>
          <a:spLocks/>
        </xdr:cNvSpPr>
      </xdr:nvSpPr>
      <xdr:spPr>
        <a:xfrm>
          <a:off x="5505450" y="7315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42</xdr:row>
      <xdr:rowOff>152400</xdr:rowOff>
    </xdr:from>
    <xdr:to>
      <xdr:col>3</xdr:col>
      <xdr:colOff>228600</xdr:colOff>
      <xdr:row>44</xdr:row>
      <xdr:rowOff>152400</xdr:rowOff>
    </xdr:to>
    <xdr:sp macro="[1]!PtreeEvent_ObjectClick">
      <xdr:nvSpPr>
        <xdr:cNvPr id="4" name="PTObj_DBranchDLine_1_7"/>
        <xdr:cNvSpPr>
          <a:spLocks/>
        </xdr:cNvSpPr>
      </xdr:nvSpPr>
      <xdr:spPr>
        <a:xfrm>
          <a:off x="5353050" y="699135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38</xdr:row>
      <xdr:rowOff>152400</xdr:rowOff>
    </xdr:from>
    <xdr:to>
      <xdr:col>4</xdr:col>
      <xdr:colOff>0</xdr:colOff>
      <xdr:row>38</xdr:row>
      <xdr:rowOff>152400</xdr:rowOff>
    </xdr:to>
    <xdr:sp macro="[1]!PtreeEvent_ObjectClick">
      <xdr:nvSpPr>
        <xdr:cNvPr id="5" name="PTObj_DBranchHLine_1_6"/>
        <xdr:cNvSpPr>
          <a:spLocks/>
        </xdr:cNvSpPr>
      </xdr:nvSpPr>
      <xdr:spPr>
        <a:xfrm>
          <a:off x="5505450" y="6343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152400</xdr:rowOff>
    </xdr:from>
    <xdr:to>
      <xdr:col>3</xdr:col>
      <xdr:colOff>228600</xdr:colOff>
      <xdr:row>38</xdr:row>
      <xdr:rowOff>152400</xdr:rowOff>
    </xdr:to>
    <xdr:sp macro="[1]!PtreeEvent_ObjectClick">
      <xdr:nvSpPr>
        <xdr:cNvPr id="6" name="PTObj_DBranchDLine_1_6"/>
        <xdr:cNvSpPr>
          <a:spLocks/>
        </xdr:cNvSpPr>
      </xdr:nvSpPr>
      <xdr:spPr>
        <a:xfrm>
          <a:off x="5353050" y="601980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34</xdr:row>
      <xdr:rowOff>152400</xdr:rowOff>
    </xdr:from>
    <xdr:to>
      <xdr:col>4</xdr:col>
      <xdr:colOff>0</xdr:colOff>
      <xdr:row>34</xdr:row>
      <xdr:rowOff>152400</xdr:rowOff>
    </xdr:to>
    <xdr:sp macro="[1]!PtreeEvent_ObjectClick">
      <xdr:nvSpPr>
        <xdr:cNvPr id="7" name="PTObj_DBranchHLine_1_5"/>
        <xdr:cNvSpPr>
          <a:spLocks/>
        </xdr:cNvSpPr>
      </xdr:nvSpPr>
      <xdr:spPr>
        <a:xfrm>
          <a:off x="5505450" y="5695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152400</xdr:rowOff>
    </xdr:from>
    <xdr:to>
      <xdr:col>3</xdr:col>
      <xdr:colOff>228600</xdr:colOff>
      <xdr:row>36</xdr:row>
      <xdr:rowOff>152400</xdr:rowOff>
    </xdr:to>
    <xdr:sp macro="[1]!PtreeEvent_ObjectClick">
      <xdr:nvSpPr>
        <xdr:cNvPr id="8" name="PTObj_DBranchDLine_1_5"/>
        <xdr:cNvSpPr>
          <a:spLocks/>
        </xdr:cNvSpPr>
      </xdr:nvSpPr>
      <xdr:spPr>
        <a:xfrm flipV="1">
          <a:off x="5353050" y="569595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36</xdr:row>
      <xdr:rowOff>152400</xdr:rowOff>
    </xdr:from>
    <xdr:to>
      <xdr:col>3</xdr:col>
      <xdr:colOff>0</xdr:colOff>
      <xdr:row>36</xdr:row>
      <xdr:rowOff>152400</xdr:rowOff>
    </xdr:to>
    <xdr:sp macro="[1]!PtreeEvent_ObjectClick">
      <xdr:nvSpPr>
        <xdr:cNvPr id="9" name="PTObj_DBranchHLine_1_4"/>
        <xdr:cNvSpPr>
          <a:spLocks/>
        </xdr:cNvSpPr>
      </xdr:nvSpPr>
      <xdr:spPr>
        <a:xfrm>
          <a:off x="2466975" y="60198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32</xdr:row>
      <xdr:rowOff>152400</xdr:rowOff>
    </xdr:from>
    <xdr:to>
      <xdr:col>2</xdr:col>
      <xdr:colOff>228600</xdr:colOff>
      <xdr:row>36</xdr:row>
      <xdr:rowOff>152400</xdr:rowOff>
    </xdr:to>
    <xdr:sp macro="[1]!PtreeEvent_ObjectClick">
      <xdr:nvSpPr>
        <xdr:cNvPr id="10" name="PTObj_DBranchDLine_1_4"/>
        <xdr:cNvSpPr>
          <a:spLocks/>
        </xdr:cNvSpPr>
      </xdr:nvSpPr>
      <xdr:spPr>
        <a:xfrm>
          <a:off x="2314575" y="5372100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42</xdr:row>
      <xdr:rowOff>152400</xdr:rowOff>
    </xdr:from>
    <xdr:to>
      <xdr:col>3</xdr:col>
      <xdr:colOff>0</xdr:colOff>
      <xdr:row>42</xdr:row>
      <xdr:rowOff>152400</xdr:rowOff>
    </xdr:to>
    <xdr:sp macro="[1]!PtreeEvent_ObjectClick">
      <xdr:nvSpPr>
        <xdr:cNvPr id="11" name="PTObj_DBranchHLine_1_3"/>
        <xdr:cNvSpPr>
          <a:spLocks/>
        </xdr:cNvSpPr>
      </xdr:nvSpPr>
      <xdr:spPr>
        <a:xfrm>
          <a:off x="2466975" y="69913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32</xdr:row>
      <xdr:rowOff>152400</xdr:rowOff>
    </xdr:from>
    <xdr:to>
      <xdr:col>2</xdr:col>
      <xdr:colOff>228600</xdr:colOff>
      <xdr:row>42</xdr:row>
      <xdr:rowOff>152400</xdr:rowOff>
    </xdr:to>
    <xdr:sp macro="[1]!PtreeEvent_ObjectClick">
      <xdr:nvSpPr>
        <xdr:cNvPr id="12" name="PTObj_DBranchDLine_1_3"/>
        <xdr:cNvSpPr>
          <a:spLocks/>
        </xdr:cNvSpPr>
      </xdr:nvSpPr>
      <xdr:spPr>
        <a:xfrm>
          <a:off x="2314575" y="5372100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30</xdr:row>
      <xdr:rowOff>152400</xdr:rowOff>
    </xdr:from>
    <xdr:to>
      <xdr:col>3</xdr:col>
      <xdr:colOff>0</xdr:colOff>
      <xdr:row>30</xdr:row>
      <xdr:rowOff>152400</xdr:rowOff>
    </xdr:to>
    <xdr:sp macro="[1]!PtreeEvent_ObjectClick">
      <xdr:nvSpPr>
        <xdr:cNvPr id="13" name="PTObj_DBranchHLine_1_2"/>
        <xdr:cNvSpPr>
          <a:spLocks/>
        </xdr:cNvSpPr>
      </xdr:nvSpPr>
      <xdr:spPr>
        <a:xfrm>
          <a:off x="2466975" y="50482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152400</xdr:rowOff>
    </xdr:from>
    <xdr:to>
      <xdr:col>2</xdr:col>
      <xdr:colOff>228600</xdr:colOff>
      <xdr:row>32</xdr:row>
      <xdr:rowOff>152400</xdr:rowOff>
    </xdr:to>
    <xdr:sp macro="[1]!PtreeEvent_ObjectClick">
      <xdr:nvSpPr>
        <xdr:cNvPr id="14" name="PTObj_DBranchDLine_1_2"/>
        <xdr:cNvSpPr>
          <a:spLocks/>
        </xdr:cNvSpPr>
      </xdr:nvSpPr>
      <xdr:spPr>
        <a:xfrm flipV="1">
          <a:off x="2314575" y="504825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32</xdr:row>
      <xdr:rowOff>152400</xdr:rowOff>
    </xdr:from>
    <xdr:to>
      <xdr:col>2</xdr:col>
      <xdr:colOff>0</xdr:colOff>
      <xdr:row>32</xdr:row>
      <xdr:rowOff>152400</xdr:rowOff>
    </xdr:to>
    <xdr:sp macro="[1]!PtreeEvent_ObjectClick">
      <xdr:nvSpPr>
        <xdr:cNvPr id="15" name="PTObj_DBranchHLine_1_1"/>
        <xdr:cNvSpPr>
          <a:spLocks/>
        </xdr:cNvSpPr>
      </xdr:nvSpPr>
      <xdr:spPr>
        <a:xfrm>
          <a:off x="790575" y="53721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32</xdr:row>
      <xdr:rowOff>76200</xdr:rowOff>
    </xdr:from>
    <xdr:ext cx="161925" cy="161925"/>
    <xdr:sp macro="[1]!PtreeEvent_ObjectClick">
      <xdr:nvSpPr>
        <xdr:cNvPr id="16" name="PTObj_DNode_1_1"/>
        <xdr:cNvSpPr>
          <a:spLocks/>
        </xdr:cNvSpPr>
      </xdr:nvSpPr>
      <xdr:spPr>
        <a:xfrm>
          <a:off x="2238375" y="5295900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76200</xdr:rowOff>
    </xdr:from>
    <xdr:ext cx="161925" cy="161925"/>
    <xdr:sp macro="[1]!PtreeEvent_ObjectClick">
      <xdr:nvSpPr>
        <xdr:cNvPr id="17" name="PTObj_DNode_1_2"/>
        <xdr:cNvSpPr>
          <a:spLocks/>
        </xdr:cNvSpPr>
      </xdr:nvSpPr>
      <xdr:spPr>
        <a:xfrm rot="16200000">
          <a:off x="5276850" y="497205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76200</xdr:rowOff>
    </xdr:from>
    <xdr:ext cx="161925" cy="161925"/>
    <xdr:sp macro="[1]!PtreeEvent_ObjectClick">
      <xdr:nvSpPr>
        <xdr:cNvPr id="18" name="PTObj_DNode_1_3"/>
        <xdr:cNvSpPr>
          <a:spLocks/>
        </xdr:cNvSpPr>
      </xdr:nvSpPr>
      <xdr:spPr>
        <a:xfrm>
          <a:off x="5276850" y="6915150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76200</xdr:rowOff>
    </xdr:from>
    <xdr:ext cx="161925" cy="161925"/>
    <xdr:sp macro="[1]!PtreeEvent_ObjectClick">
      <xdr:nvSpPr>
        <xdr:cNvPr id="19" name="PTObj_DNode_1_4"/>
        <xdr:cNvSpPr>
          <a:spLocks/>
        </xdr:cNvSpPr>
      </xdr:nvSpPr>
      <xdr:spPr>
        <a:xfrm>
          <a:off x="5276850" y="5943600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76200</xdr:rowOff>
    </xdr:from>
    <xdr:ext cx="161925" cy="161925"/>
    <xdr:sp macro="[1]!PtreeEvent_ObjectClick">
      <xdr:nvSpPr>
        <xdr:cNvPr id="20" name="PTObj_DNode_1_5"/>
        <xdr:cNvSpPr>
          <a:spLocks/>
        </xdr:cNvSpPr>
      </xdr:nvSpPr>
      <xdr:spPr>
        <a:xfrm rot="16200000">
          <a:off x="7505700" y="561975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76200</xdr:rowOff>
    </xdr:from>
    <xdr:ext cx="161925" cy="161925"/>
    <xdr:sp macro="[1]!PtreeEvent_ObjectClick">
      <xdr:nvSpPr>
        <xdr:cNvPr id="21" name="PTObj_DNode_1_6"/>
        <xdr:cNvSpPr>
          <a:spLocks/>
        </xdr:cNvSpPr>
      </xdr:nvSpPr>
      <xdr:spPr>
        <a:xfrm rot="16200000">
          <a:off x="7505700" y="626745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76200</xdr:rowOff>
    </xdr:from>
    <xdr:ext cx="161925" cy="161925"/>
    <xdr:sp macro="[1]!PtreeEvent_ObjectClick">
      <xdr:nvSpPr>
        <xdr:cNvPr id="22" name="PTObj_DNode_1_7"/>
        <xdr:cNvSpPr>
          <a:spLocks/>
        </xdr:cNvSpPr>
      </xdr:nvSpPr>
      <xdr:spPr>
        <a:xfrm rot="16200000">
          <a:off x="7505700" y="723900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76200</xdr:rowOff>
    </xdr:from>
    <xdr:ext cx="161925" cy="161925"/>
    <xdr:sp macro="[1]!PtreeEvent_ObjectClick">
      <xdr:nvSpPr>
        <xdr:cNvPr id="23" name="PTObj_DNode_1_8"/>
        <xdr:cNvSpPr>
          <a:spLocks/>
        </xdr:cNvSpPr>
      </xdr:nvSpPr>
      <xdr:spPr>
        <a:xfrm rot="16200000">
          <a:off x="7505700" y="659130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32</xdr:row>
      <xdr:rowOff>66675</xdr:rowOff>
    </xdr:from>
    <xdr:ext cx="981075" cy="161925"/>
    <xdr:sp macro="[1]!PtreeEvent_ObjectClick">
      <xdr:nvSpPr>
        <xdr:cNvPr id="24" name="PTObj_DBranchName_1_1"/>
        <xdr:cNvSpPr txBox="1">
          <a:spLocks noChangeArrowheads="1"/>
        </xdr:cNvSpPr>
      </xdr:nvSpPr>
      <xdr:spPr>
        <a:xfrm>
          <a:off x="828675" y="5286375"/>
          <a:ext cx="981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Investment Decision</a:t>
          </a:r>
        </a:p>
      </xdr:txBody>
    </xdr:sp>
    <xdr:clientData/>
  </xdr:oneCellAnchor>
  <xdr:oneCellAnchor>
    <xdr:from>
      <xdr:col>2</xdr:col>
      <xdr:colOff>266700</xdr:colOff>
      <xdr:row>30</xdr:row>
      <xdr:rowOff>66675</xdr:rowOff>
    </xdr:from>
    <xdr:ext cx="666750" cy="161925"/>
    <xdr:sp macro="[1]!PtreeEvent_ObjectClick">
      <xdr:nvSpPr>
        <xdr:cNvPr id="25" name="PTObj_DBranchName_1_2"/>
        <xdr:cNvSpPr txBox="1">
          <a:spLocks noChangeArrowheads="1"/>
        </xdr:cNvSpPr>
      </xdr:nvSpPr>
      <xdr:spPr>
        <a:xfrm>
          <a:off x="2505075" y="4962525"/>
          <a:ext cx="666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Money Market</a:t>
          </a:r>
        </a:p>
      </xdr:txBody>
    </xdr:sp>
    <xdr:clientData/>
  </xdr:oneCellAnchor>
  <xdr:oneCellAnchor>
    <xdr:from>
      <xdr:col>2</xdr:col>
      <xdr:colOff>266700</xdr:colOff>
      <xdr:row>42</xdr:row>
      <xdr:rowOff>66675</xdr:rowOff>
    </xdr:from>
    <xdr:ext cx="542925" cy="161925"/>
    <xdr:sp macro="[1]!PtreeEvent_ObjectClick">
      <xdr:nvSpPr>
        <xdr:cNvPr id="26" name="PTObj_DBranchName_1_3"/>
        <xdr:cNvSpPr txBox="1">
          <a:spLocks noChangeArrowheads="1"/>
        </xdr:cNvSpPr>
      </xdr:nvSpPr>
      <xdr:spPr>
        <a:xfrm>
          <a:off x="2505075" y="6905625"/>
          <a:ext cx="542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 Option</a:t>
          </a:r>
        </a:p>
      </xdr:txBody>
    </xdr:sp>
    <xdr:clientData/>
  </xdr:oneCellAnchor>
  <xdr:oneCellAnchor>
    <xdr:from>
      <xdr:col>2</xdr:col>
      <xdr:colOff>266700</xdr:colOff>
      <xdr:row>36</xdr:row>
      <xdr:rowOff>66675</xdr:rowOff>
    </xdr:from>
    <xdr:ext cx="581025" cy="161925"/>
    <xdr:sp macro="[1]!PtreeEvent_ObjectClick">
      <xdr:nvSpPr>
        <xdr:cNvPr id="27" name="PTObj_DBranchName_1_4"/>
        <xdr:cNvSpPr txBox="1">
          <a:spLocks noChangeArrowheads="1"/>
        </xdr:cNvSpPr>
      </xdr:nvSpPr>
      <xdr:spPr>
        <a:xfrm>
          <a:off x="2505075" y="593407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 Shares</a:t>
          </a:r>
        </a:p>
      </xdr:txBody>
    </xdr:sp>
    <xdr:clientData/>
  </xdr:oneCellAnchor>
  <xdr:oneCellAnchor>
    <xdr:from>
      <xdr:col>3</xdr:col>
      <xdr:colOff>266700</xdr:colOff>
      <xdr:row>34</xdr:row>
      <xdr:rowOff>66675</xdr:rowOff>
    </xdr:from>
    <xdr:ext cx="619125" cy="161925"/>
    <xdr:sp macro="[1]!PtreeEvent_ObjectClick">
      <xdr:nvSpPr>
        <xdr:cNvPr id="28" name="PTObj_DBranchName_1_5"/>
        <xdr:cNvSpPr txBox="1">
          <a:spLocks noChangeArrowheads="1"/>
        </xdr:cNvSpPr>
      </xdr:nvSpPr>
      <xdr:spPr>
        <a:xfrm>
          <a:off x="5543550" y="5610225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Apricot Wins</a:t>
          </a:r>
        </a:p>
      </xdr:txBody>
    </xdr:sp>
    <xdr:clientData/>
  </xdr:oneCellAnchor>
  <xdr:oneCellAnchor>
    <xdr:from>
      <xdr:col>3</xdr:col>
      <xdr:colOff>266700</xdr:colOff>
      <xdr:row>38</xdr:row>
      <xdr:rowOff>66675</xdr:rowOff>
    </xdr:from>
    <xdr:ext cx="733425" cy="161925"/>
    <xdr:sp macro="[1]!PtreeEvent_ObjectClick">
      <xdr:nvSpPr>
        <xdr:cNvPr id="29" name="PTObj_DBranchName_1_6"/>
        <xdr:cNvSpPr txBox="1">
          <a:spLocks noChangeArrowheads="1"/>
        </xdr:cNvSpPr>
      </xdr:nvSpPr>
      <xdr:spPr>
        <a:xfrm>
          <a:off x="5543550" y="62579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Apricot Looses</a:t>
          </a:r>
        </a:p>
      </xdr:txBody>
    </xdr:sp>
    <xdr:clientData/>
  </xdr:oneCellAnchor>
  <xdr:oneCellAnchor>
    <xdr:from>
      <xdr:col>3</xdr:col>
      <xdr:colOff>266700</xdr:colOff>
      <xdr:row>44</xdr:row>
      <xdr:rowOff>66675</xdr:rowOff>
    </xdr:from>
    <xdr:ext cx="733425" cy="161925"/>
    <xdr:sp macro="[1]!PtreeEvent_ObjectClick">
      <xdr:nvSpPr>
        <xdr:cNvPr id="30" name="PTObj_DBranchName_1_7"/>
        <xdr:cNvSpPr txBox="1">
          <a:spLocks noChangeArrowheads="1"/>
        </xdr:cNvSpPr>
      </xdr:nvSpPr>
      <xdr:spPr>
        <a:xfrm>
          <a:off x="5543550" y="722947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Apricot Looses</a:t>
          </a:r>
        </a:p>
      </xdr:txBody>
    </xdr:sp>
    <xdr:clientData/>
  </xdr:oneCellAnchor>
  <xdr:oneCellAnchor>
    <xdr:from>
      <xdr:col>3</xdr:col>
      <xdr:colOff>266700</xdr:colOff>
      <xdr:row>40</xdr:row>
      <xdr:rowOff>66675</xdr:rowOff>
    </xdr:from>
    <xdr:ext cx="619125" cy="161925"/>
    <xdr:sp macro="[1]!PtreeEvent_ObjectClick">
      <xdr:nvSpPr>
        <xdr:cNvPr id="31" name="PTObj_DBranchName_1_8"/>
        <xdr:cNvSpPr txBox="1">
          <a:spLocks noChangeArrowheads="1"/>
        </xdr:cNvSpPr>
      </xdr:nvSpPr>
      <xdr:spPr>
        <a:xfrm>
          <a:off x="5543550" y="6581775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Apricot Wins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43" customWidth="1"/>
  </cols>
  <sheetData>
    <row r="1" spans="1:12" ht="12.75">
      <c r="A1" s="43" t="s">
        <v>23</v>
      </c>
      <c r="B1" s="43" t="s">
        <v>43</v>
      </c>
      <c r="E1" s="43" t="s">
        <v>58</v>
      </c>
      <c r="F1" s="43">
        <v>3</v>
      </c>
      <c r="H1" s="43" t="s">
        <v>64</v>
      </c>
      <c r="K1" s="43" t="s">
        <v>69</v>
      </c>
      <c r="L1" s="43">
        <v>0</v>
      </c>
    </row>
    <row r="2" spans="1:6" ht="12.75">
      <c r="A2" s="43" t="s">
        <v>24</v>
      </c>
      <c r="B2" s="43" t="e">
        <f>Sheet1!#REF!</f>
        <v>#REF!</v>
      </c>
      <c r="E2" s="43" t="s">
        <v>59</v>
      </c>
      <c r="F2" s="43">
        <f>_XLL.PTREEEVALUATE5(B3,$L$11:$L$18,$J$11:$J$18,$K$11:$K$18,$N$11:$N$18,$G$11:$G$18,,L1)</f>
        <v>76801</v>
      </c>
    </row>
    <row r="3" spans="1:8" ht="12.75">
      <c r="A3" s="43" t="s">
        <v>25</v>
      </c>
      <c r="B3" s="43" t="s">
        <v>73</v>
      </c>
      <c r="E3" s="43" t="s">
        <v>60</v>
      </c>
      <c r="F3" s="49" t="s">
        <v>74</v>
      </c>
      <c r="H3" s="43" t="s">
        <v>65</v>
      </c>
    </row>
    <row r="4" spans="1:8" ht="12.75">
      <c r="A4" s="43" t="s">
        <v>26</v>
      </c>
      <c r="B4" s="43" t="s">
        <v>42</v>
      </c>
      <c r="E4" s="43" t="s">
        <v>61</v>
      </c>
      <c r="F4" s="49" t="s">
        <v>75</v>
      </c>
      <c r="H4" s="43" t="s">
        <v>66</v>
      </c>
    </row>
    <row r="5" spans="1:8" ht="12.75">
      <c r="A5" s="43" t="s">
        <v>27</v>
      </c>
      <c r="B5" s="43">
        <v>0</v>
      </c>
      <c r="E5" s="43" t="s">
        <v>62</v>
      </c>
      <c r="F5" s="49" t="s">
        <v>75</v>
      </c>
      <c r="H5" s="43" t="s">
        <v>67</v>
      </c>
    </row>
    <row r="6" spans="1:8" ht="12.75">
      <c r="A6" s="43" t="s">
        <v>28</v>
      </c>
      <c r="E6" s="43" t="s">
        <v>63</v>
      </c>
      <c r="F6" s="49" t="s">
        <v>76</v>
      </c>
      <c r="H6" s="43" t="s">
        <v>68</v>
      </c>
    </row>
    <row r="7" ht="12.75">
      <c r="A7" s="43" t="s">
        <v>57</v>
      </c>
    </row>
    <row r="8" spans="1:2" ht="12.75">
      <c r="A8" s="43" t="s">
        <v>29</v>
      </c>
      <c r="B8" s="43">
        <v>8</v>
      </c>
    </row>
    <row r="10" spans="1:16" ht="12.75">
      <c r="A10" s="43" t="s">
        <v>70</v>
      </c>
      <c r="B10" s="43" t="s">
        <v>71</v>
      </c>
      <c r="C10" s="43" t="s">
        <v>30</v>
      </c>
      <c r="D10" s="43" t="s">
        <v>31</v>
      </c>
      <c r="E10" s="43" t="s">
        <v>32</v>
      </c>
      <c r="F10" s="43" t="s">
        <v>33</v>
      </c>
      <c r="G10" s="43" t="s">
        <v>34</v>
      </c>
      <c r="H10" s="43" t="s">
        <v>35</v>
      </c>
      <c r="I10" s="43" t="s">
        <v>36</v>
      </c>
      <c r="J10" s="43" t="s">
        <v>37</v>
      </c>
      <c r="K10" s="43" t="s">
        <v>38</v>
      </c>
      <c r="L10" s="43" t="s">
        <v>25</v>
      </c>
      <c r="M10" s="43" t="s">
        <v>39</v>
      </c>
      <c r="N10" s="43" t="s">
        <v>40</v>
      </c>
      <c r="O10" s="43" t="s">
        <v>41</v>
      </c>
      <c r="P10" s="43" t="s">
        <v>72</v>
      </c>
    </row>
    <row r="11" spans="1:15" ht="12.75">
      <c r="A11" s="43">
        <f>Sheet1!$C$34</f>
        <v>375</v>
      </c>
      <c r="B11" s="43" t="str">
        <f>B1</f>
        <v>Investment Decision</v>
      </c>
      <c r="C11" s="43">
        <v>0</v>
      </c>
      <c r="J11" s="43">
        <f>Sheet1!$B$34</f>
        <v>0</v>
      </c>
      <c r="K11" s="43">
        <f>Sheet1!$B$33</f>
        <v>0</v>
      </c>
      <c r="L11" s="43" t="s">
        <v>47</v>
      </c>
      <c r="M11" s="43">
        <v>0</v>
      </c>
      <c r="O11" s="43" t="str">
        <f>Sheet1!$C$33</f>
        <v>Decision</v>
      </c>
    </row>
    <row r="12" spans="1:13" ht="12.75">
      <c r="A12" s="43">
        <f>Sheet1!$D$32</f>
        <v>3.3333333333333335</v>
      </c>
      <c r="B12" s="43" t="s">
        <v>48</v>
      </c>
      <c r="C12" s="43">
        <v>0</v>
      </c>
      <c r="H12" s="43" t="s">
        <v>45</v>
      </c>
      <c r="I12" s="43" t="s">
        <v>45</v>
      </c>
      <c r="J12" s="43">
        <f>Sheet1!$C$32</f>
        <v>3.3333333333333335</v>
      </c>
      <c r="L12" s="43" t="s">
        <v>46</v>
      </c>
      <c r="M12" s="43">
        <v>0</v>
      </c>
    </row>
    <row r="13" spans="1:15" ht="12.75">
      <c r="A13" s="43">
        <f>Sheet1!$D$44</f>
        <v>375</v>
      </c>
      <c r="B13" s="43" t="s">
        <v>18</v>
      </c>
      <c r="C13" s="43">
        <v>0</v>
      </c>
      <c r="I13" s="43" t="s">
        <v>45</v>
      </c>
      <c r="J13" s="43">
        <f>Sheet1!$C$44</f>
        <v>0</v>
      </c>
      <c r="L13" s="43" t="s">
        <v>53</v>
      </c>
      <c r="M13" s="43">
        <v>0</v>
      </c>
      <c r="O13" s="43" t="str">
        <f>Sheet1!$D$43</f>
        <v>Lawsuit Outcome</v>
      </c>
    </row>
    <row r="14" spans="1:15" ht="12.75">
      <c r="A14" s="43">
        <f>Sheet1!$D$38</f>
        <v>-13.709166666666647</v>
      </c>
      <c r="B14" s="43" t="s">
        <v>49</v>
      </c>
      <c r="C14" s="43">
        <v>0</v>
      </c>
      <c r="I14" s="43" t="s">
        <v>45</v>
      </c>
      <c r="J14" s="43">
        <f>Sheet1!$C$38</f>
        <v>0</v>
      </c>
      <c r="L14" s="43" t="s">
        <v>51</v>
      </c>
      <c r="M14" s="43">
        <v>0</v>
      </c>
      <c r="O14" s="43" t="str">
        <f>Sheet1!$D$37</f>
        <v>Lawsuit Outcome</v>
      </c>
    </row>
    <row r="15" spans="1:13" ht="12.75">
      <c r="A15" s="43">
        <f>Sheet1!$E$36</f>
        <v>85.10333333333335</v>
      </c>
      <c r="B15" s="43" t="s">
        <v>3</v>
      </c>
      <c r="C15" s="43">
        <v>0</v>
      </c>
      <c r="H15" s="43" t="s">
        <v>45</v>
      </c>
      <c r="I15" s="43" t="s">
        <v>45</v>
      </c>
      <c r="J15" s="43">
        <f>Sheet1!$D$36</f>
        <v>85.10333333333335</v>
      </c>
      <c r="K15" s="43">
        <f>Sheet1!$D$35</f>
        <v>0.25</v>
      </c>
      <c r="L15" s="43" t="s">
        <v>50</v>
      </c>
      <c r="M15" s="43">
        <v>0</v>
      </c>
    </row>
    <row r="16" spans="1:13" ht="12.75">
      <c r="A16" s="43">
        <f>Sheet1!$E$40</f>
        <v>-46.64666666666665</v>
      </c>
      <c r="B16" s="43" t="s">
        <v>6</v>
      </c>
      <c r="C16" s="43">
        <v>0</v>
      </c>
      <c r="H16" s="43" t="s">
        <v>45</v>
      </c>
      <c r="I16" s="43" t="s">
        <v>45</v>
      </c>
      <c r="J16" s="43">
        <f>Sheet1!$D$40</f>
        <v>-46.64666666666665</v>
      </c>
      <c r="K16" s="43">
        <f>Sheet1!$D$39</f>
        <v>0.75</v>
      </c>
      <c r="L16" s="43" t="s">
        <v>50</v>
      </c>
      <c r="M16" s="43">
        <v>0</v>
      </c>
    </row>
    <row r="17" spans="1:13" ht="12.75">
      <c r="A17" s="43">
        <f>Sheet1!$E$46</f>
        <v>-500</v>
      </c>
      <c r="B17" s="43" t="s">
        <v>6</v>
      </c>
      <c r="C17" s="43">
        <v>0</v>
      </c>
      <c r="H17" s="43" t="s">
        <v>45</v>
      </c>
      <c r="I17" s="43" t="s">
        <v>45</v>
      </c>
      <c r="J17" s="43">
        <f>Sheet1!$D$46</f>
        <v>-500</v>
      </c>
      <c r="K17" s="43">
        <f>Sheet1!$D$45</f>
        <v>0.75</v>
      </c>
      <c r="L17" s="43" t="s">
        <v>52</v>
      </c>
      <c r="M17" s="43">
        <v>0</v>
      </c>
    </row>
    <row r="18" spans="1:13" ht="12.75">
      <c r="A18" s="43">
        <f>Sheet1!$E$42</f>
        <v>3000</v>
      </c>
      <c r="B18" s="43" t="s">
        <v>3</v>
      </c>
      <c r="C18" s="43">
        <v>0</v>
      </c>
      <c r="H18" s="43" t="s">
        <v>45</v>
      </c>
      <c r="I18" s="43" t="s">
        <v>45</v>
      </c>
      <c r="J18" s="43">
        <f>Sheet1!$D$42</f>
        <v>3000</v>
      </c>
      <c r="K18" s="43">
        <f>Sheet1!$D$41</f>
        <v>0.25</v>
      </c>
      <c r="L18" s="43" t="s">
        <v>52</v>
      </c>
      <c r="M18" s="4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="115" zoomScaleNormal="115" workbookViewId="0" topLeftCell="A28">
      <selection activeCell="D27" sqref="D27"/>
    </sheetView>
  </sheetViews>
  <sheetFormatPr defaultColWidth="9.140625" defaultRowHeight="12.75"/>
  <cols>
    <col min="2" max="2" width="24.421875" style="0" customWidth="1"/>
    <col min="3" max="3" width="45.57421875" style="0" customWidth="1"/>
    <col min="4" max="4" width="33.421875" style="1" customWidth="1"/>
    <col min="5" max="5" width="16.7109375" style="0" customWidth="1"/>
    <col min="6" max="6" width="16.28125" style="0" customWidth="1"/>
  </cols>
  <sheetData>
    <row r="1" spans="3:4" ht="12.75">
      <c r="C1" s="3" t="s">
        <v>2</v>
      </c>
      <c r="D1" s="1">
        <v>500</v>
      </c>
    </row>
    <row r="2" spans="3:4" ht="12.75">
      <c r="C2" s="3" t="s">
        <v>9</v>
      </c>
      <c r="D2" s="4">
        <f>0.08</f>
        <v>0.08</v>
      </c>
    </row>
    <row r="3" spans="3:4" ht="12.75">
      <c r="C3" s="3" t="s">
        <v>10</v>
      </c>
      <c r="D3" s="5">
        <f>D2/12</f>
        <v>0.006666666666666667</v>
      </c>
    </row>
    <row r="4" spans="3:4" ht="13.5" thickBot="1">
      <c r="C4" s="3"/>
      <c r="D4" s="5"/>
    </row>
    <row r="5" spans="2:6" ht="12.75">
      <c r="B5" s="22"/>
      <c r="C5" s="20"/>
      <c r="D5" s="26" t="s">
        <v>13</v>
      </c>
      <c r="E5" s="20"/>
      <c r="F5" s="23"/>
    </row>
    <row r="6" spans="2:6" ht="12.75">
      <c r="B6" s="13" t="s">
        <v>11</v>
      </c>
      <c r="C6" s="14" t="s">
        <v>12</v>
      </c>
      <c r="D6" s="24">
        <f>D1*D3</f>
        <v>3.3333333333333335</v>
      </c>
      <c r="E6" s="14"/>
      <c r="F6" s="25"/>
    </row>
    <row r="7" spans="2:6" ht="13.5" thickBot="1">
      <c r="B7" s="31"/>
      <c r="C7" s="14"/>
      <c r="D7" s="24"/>
      <c r="E7" s="14"/>
      <c r="F7" s="25"/>
    </row>
    <row r="8" spans="2:6" ht="12.75">
      <c r="B8" s="19" t="s">
        <v>14</v>
      </c>
      <c r="C8" s="20" t="s">
        <v>15</v>
      </c>
      <c r="D8" s="7"/>
      <c r="E8" s="6"/>
      <c r="F8" s="8"/>
    </row>
    <row r="9" spans="2:6" ht="12.75">
      <c r="B9" s="9"/>
      <c r="D9" s="28" t="s">
        <v>5</v>
      </c>
      <c r="E9" s="28" t="s">
        <v>3</v>
      </c>
      <c r="F9" s="29" t="s">
        <v>6</v>
      </c>
    </row>
    <row r="10" spans="2:6" ht="12.75">
      <c r="B10" s="9"/>
      <c r="C10" s="27" t="s">
        <v>4</v>
      </c>
      <c r="D10" s="11">
        <v>28.5</v>
      </c>
      <c r="E10" s="11">
        <f>D10+5</f>
        <v>33.5</v>
      </c>
      <c r="F10" s="30">
        <f>D10-2.75</f>
        <v>25.75</v>
      </c>
    </row>
    <row r="11" spans="2:6" ht="12.75">
      <c r="B11" s="9"/>
      <c r="C11" s="10"/>
      <c r="D11" s="28"/>
      <c r="E11" s="28"/>
      <c r="F11" s="29"/>
    </row>
    <row r="12" spans="2:6" ht="12.75">
      <c r="B12" s="9"/>
      <c r="C12" s="10" t="s">
        <v>0</v>
      </c>
      <c r="D12" s="11">
        <f>17*$D$10</f>
        <v>484.5</v>
      </c>
      <c r="E12" s="11">
        <f>17*$E$10</f>
        <v>569.5</v>
      </c>
      <c r="F12" s="30">
        <f>17*$F$10</f>
        <v>437.75</v>
      </c>
    </row>
    <row r="13" spans="2:6" ht="12.75">
      <c r="B13" s="9"/>
      <c r="C13" s="10" t="s">
        <v>1</v>
      </c>
      <c r="D13" s="11">
        <f>D1-D12</f>
        <v>15.5</v>
      </c>
      <c r="E13" s="11">
        <f>D13</f>
        <v>15.5</v>
      </c>
      <c r="F13" s="30">
        <f>D13</f>
        <v>15.5</v>
      </c>
    </row>
    <row r="14" spans="2:6" ht="12.75">
      <c r="B14" s="9"/>
      <c r="C14" s="10" t="s">
        <v>8</v>
      </c>
      <c r="D14" s="11"/>
      <c r="E14" s="11">
        <f>D13*D3</f>
        <v>0.10333333333333335</v>
      </c>
      <c r="F14" s="30">
        <f>D13*D3</f>
        <v>0.10333333333333335</v>
      </c>
    </row>
    <row r="15" spans="2:6" ht="12.75">
      <c r="B15" s="9"/>
      <c r="C15" s="10" t="s">
        <v>7</v>
      </c>
      <c r="D15" s="11">
        <f>SUM(D12:D14)</f>
        <v>500</v>
      </c>
      <c r="E15" s="11">
        <f>SUM(E12:E14)</f>
        <v>585.1033333333334</v>
      </c>
      <c r="F15" s="30">
        <f>SUM(F12:F14)</f>
        <v>453.35333333333335</v>
      </c>
    </row>
    <row r="16" spans="2:6" ht="12.75">
      <c r="B16" s="9"/>
      <c r="C16" s="27" t="s">
        <v>16</v>
      </c>
      <c r="D16" s="11"/>
      <c r="E16" s="11">
        <f>E15-D15</f>
        <v>85.10333333333335</v>
      </c>
      <c r="F16" s="30">
        <f>F15-D15</f>
        <v>-46.64666666666665</v>
      </c>
    </row>
    <row r="17" spans="2:6" ht="13.5" thickBot="1">
      <c r="B17" s="15"/>
      <c r="C17" s="16"/>
      <c r="D17" s="17"/>
      <c r="E17" s="16"/>
      <c r="F17" s="18"/>
    </row>
    <row r="18" spans="2:6" ht="12.75">
      <c r="B18" s="19" t="s">
        <v>17</v>
      </c>
      <c r="C18" s="33" t="s">
        <v>18</v>
      </c>
      <c r="D18" s="7"/>
      <c r="E18" s="6"/>
      <c r="F18" s="8"/>
    </row>
    <row r="19" spans="2:6" ht="12.75">
      <c r="B19" s="9"/>
      <c r="C19" s="34" t="s">
        <v>19</v>
      </c>
      <c r="D19" s="11">
        <v>500</v>
      </c>
      <c r="E19" s="10"/>
      <c r="F19" s="12"/>
    </row>
    <row r="20" spans="2:6" ht="12.75">
      <c r="B20" s="9"/>
      <c r="C20" s="32" t="s">
        <v>22</v>
      </c>
      <c r="D20" s="11"/>
      <c r="E20" s="10"/>
      <c r="F20" s="12"/>
    </row>
    <row r="21" spans="2:6" ht="12.75">
      <c r="B21" s="9"/>
      <c r="C21" s="10"/>
      <c r="D21" s="11"/>
      <c r="E21" s="28" t="s">
        <v>3</v>
      </c>
      <c r="F21" s="29" t="s">
        <v>6</v>
      </c>
    </row>
    <row r="22" spans="2:6" ht="12.75">
      <c r="B22" s="9"/>
      <c r="C22" s="34" t="s">
        <v>20</v>
      </c>
      <c r="D22" s="11"/>
      <c r="E22" s="11">
        <f>E10-30</f>
        <v>3.5</v>
      </c>
      <c r="F22" s="30">
        <v>0</v>
      </c>
    </row>
    <row r="23" spans="2:6" ht="13.5" thickBot="1">
      <c r="B23" s="15"/>
      <c r="C23" s="35" t="s">
        <v>21</v>
      </c>
      <c r="D23" s="17"/>
      <c r="E23" s="17">
        <f>1000*E22-D19</f>
        <v>3000</v>
      </c>
      <c r="F23" s="36">
        <f>-D19</f>
        <v>-500</v>
      </c>
    </row>
    <row r="26" spans="3:4" ht="12.75">
      <c r="C26" s="2" t="s">
        <v>54</v>
      </c>
      <c r="D26" s="42">
        <v>0.25</v>
      </c>
    </row>
    <row r="27" spans="3:4" ht="12.75">
      <c r="C27" t="s">
        <v>56</v>
      </c>
      <c r="D27" s="21">
        <f>D44-D32</f>
        <v>371.6666666666667</v>
      </c>
    </row>
    <row r="31" spans="3:4" ht="12.75">
      <c r="C31" s="40" t="b">
        <f>_XLL.PTREENODEDECISION(treeCalc_1!$F$2,2)</f>
        <v>0</v>
      </c>
      <c r="D31" s="45">
        <f>_XLL.PTREENODEPROBABILITY(treeCalc_1!$F$2,2)</f>
        <v>0</v>
      </c>
    </row>
    <row r="32" spans="3:4" ht="12.75">
      <c r="C32" s="39">
        <f>D6</f>
        <v>3.3333333333333335</v>
      </c>
      <c r="D32" s="45">
        <f>_XLL.PTREENODEVALUE(treeCalc_1!$F$2,2)</f>
        <v>3.3333333333333335</v>
      </c>
    </row>
    <row r="33" spans="2:3" ht="12.75">
      <c r="B33" s="48"/>
      <c r="C33" s="44" t="s">
        <v>44</v>
      </c>
    </row>
    <row r="34" spans="2:3" ht="12.75">
      <c r="B34" s="48"/>
      <c r="C34" s="38">
        <f>_XLL.PTREENODEVALUE(treeCalc_1!$F$2,1)</f>
        <v>375</v>
      </c>
    </row>
    <row r="35" spans="3:5" ht="12.75">
      <c r="C35" s="38"/>
      <c r="D35" s="41">
        <f>$D$26</f>
        <v>0.25</v>
      </c>
      <c r="E35" s="37">
        <f>_XLL.PTREENODEPROBABILITY(treeCalc_1!$F$2,5)</f>
        <v>0</v>
      </c>
    </row>
    <row r="36" spans="3:5" ht="12.75">
      <c r="C36" s="38"/>
      <c r="D36" s="39">
        <f>E16</f>
        <v>85.10333333333335</v>
      </c>
      <c r="E36" s="37">
        <f>_XLL.PTREENODEVALUE(treeCalc_1!$F$2,5)</f>
        <v>85.10333333333335</v>
      </c>
    </row>
    <row r="37" spans="3:4" ht="12.75">
      <c r="C37" s="40" t="b">
        <f>_XLL.PTREENODEDECISION(treeCalc_1!$F$2,4)</f>
        <v>0</v>
      </c>
      <c r="D37" s="46" t="s">
        <v>55</v>
      </c>
    </row>
    <row r="38" spans="3:4" ht="12.75">
      <c r="C38" s="39">
        <v>0</v>
      </c>
      <c r="D38" s="47">
        <f>_XLL.PTREENODEVALUE(treeCalc_1!$F$2,4)</f>
        <v>-13.709166666666647</v>
      </c>
    </row>
    <row r="39" spans="3:5" ht="12.75">
      <c r="C39" s="39"/>
      <c r="D39" s="41">
        <f>1-D35</f>
        <v>0.75</v>
      </c>
      <c r="E39" s="37">
        <f>_XLL.PTREENODEPROBABILITY(treeCalc_1!$F$2,6)</f>
        <v>0</v>
      </c>
    </row>
    <row r="40" spans="3:5" ht="12.75">
      <c r="C40" s="39"/>
      <c r="D40" s="39">
        <f>F16</f>
        <v>-46.64666666666665</v>
      </c>
      <c r="E40" s="37">
        <f>_XLL.PTREENODEVALUE(treeCalc_1!$F$2,6)</f>
        <v>-46.64666666666665</v>
      </c>
    </row>
    <row r="41" spans="3:5" ht="12.75">
      <c r="C41" s="39"/>
      <c r="D41" s="41">
        <f>D26</f>
        <v>0.25</v>
      </c>
      <c r="E41" s="37">
        <f>_XLL.PTREENODEPROBABILITY(treeCalc_1!$F$2,8)</f>
        <v>0.25</v>
      </c>
    </row>
    <row r="42" spans="3:5" ht="12.75">
      <c r="C42" s="39"/>
      <c r="D42" s="39">
        <f>E23</f>
        <v>3000</v>
      </c>
      <c r="E42" s="37">
        <f>_XLL.PTREENODEVALUE(treeCalc_1!$F$2,8)</f>
        <v>3000</v>
      </c>
    </row>
    <row r="43" spans="3:4" ht="12.75">
      <c r="C43" s="40" t="b">
        <f>_XLL.PTREENODEDECISION(treeCalc_1!$F$2,3)</f>
        <v>1</v>
      </c>
      <c r="D43" s="46" t="s">
        <v>55</v>
      </c>
    </row>
    <row r="44" spans="3:4" ht="12.75">
      <c r="C44" s="39">
        <v>0</v>
      </c>
      <c r="D44" s="47">
        <f>_XLL.PTREENODEVALUE(treeCalc_1!$F$2,3)</f>
        <v>375</v>
      </c>
    </row>
    <row r="45" spans="3:5" ht="12.75">
      <c r="C45" s="39"/>
      <c r="D45" s="41">
        <f>1-D26</f>
        <v>0.75</v>
      </c>
      <c r="E45" s="37">
        <f>_XLL.PTREENODEPROBABILITY(treeCalc_1!$F$2,7)</f>
        <v>0.75</v>
      </c>
    </row>
    <row r="46" spans="3:5" ht="12.75">
      <c r="C46" s="39"/>
      <c r="D46" s="39">
        <f>F23</f>
        <v>-500</v>
      </c>
      <c r="E46" s="37">
        <f>_XLL.PTREENODEVALUE(treeCalc_1!$F$2,7)</f>
        <v>-500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FWI</dc:creator>
  <cp:keywords/>
  <dc:description/>
  <cp:lastModifiedBy>Johan Rene van Dorp</cp:lastModifiedBy>
  <dcterms:created xsi:type="dcterms:W3CDTF">2004-06-01T14:51:25Z</dcterms:created>
  <dcterms:modified xsi:type="dcterms:W3CDTF">2011-06-07T21:02:48Z</dcterms:modified>
  <cp:category/>
  <cp:version/>
  <cp:contentType/>
  <cp:contentStatus/>
</cp:coreProperties>
</file>