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1"/>
  </bookViews>
  <sheets>
    <sheet name="Calculations" sheetId="1" r:id="rId1"/>
    <sheet name="Decision Tree" sheetId="2" r:id="rId2"/>
    <sheet name="treeCalc_1" sheetId="3" state="hidden" r:id="rId3"/>
  </sheets>
  <definedNames>
    <definedName name="PTree_RiskProfile_IncludeCumulativeChart" hidden="1">TRUE</definedName>
    <definedName name="PTree_RiskProfile_IncludeProbabilityChart" hidden="1">TRUE</definedName>
    <definedName name="PTree_RiskProfile_IncludeStatisticalSummary" hidden="1">TRUE</definedName>
    <definedName name="PTree_RiskProfile_Model" hidden="1">PTreeObjectReference(PTDecisionTree_1,'treeCalc_1'!$A$1)</definedName>
    <definedName name="PTree_RiskProfile_PathsToAnalyze" hidden="1">1</definedName>
    <definedName name="PTree_RiskProfile_StartingNode" hidden="1">PTreeObjectReference(NULL,NULL)</definedName>
    <definedName name="treeList" hidden="1">"10000000000000000000000000000000000000000000000000000000000000000000000000000000000000000000000000000000000000000000000000000000000000000000000000000000000000000000000000000000000000000000000000000000"</definedName>
  </definedNames>
  <calcPr fullCalcOnLoad="1"/>
</workbook>
</file>

<file path=xl/sharedStrings.xml><?xml version="1.0" encoding="utf-8"?>
<sst xmlns="http://schemas.openxmlformats.org/spreadsheetml/2006/main" count="128" uniqueCount="79">
  <si>
    <t>Name</t>
  </si>
  <si>
    <t>SheetRef</t>
  </si>
  <si>
    <t>GenInfo</t>
  </si>
  <si>
    <t>Def. Link</t>
  </si>
  <si>
    <t>EXT REFS</t>
  </si>
  <si>
    <t>Def. Form</t>
  </si>
  <si>
    <t>Calc Macro</t>
  </si>
  <si>
    <t>Highest#</t>
  </si>
  <si>
    <t>Ptree1 Compatibility</t>
  </si>
  <si>
    <t>Eval. Function</t>
  </si>
  <si>
    <t>Creation Version</t>
  </si>
  <si>
    <t>Required Version</t>
  </si>
  <si>
    <t>Recommended Version</t>
  </si>
  <si>
    <t>Last Modified By Version</t>
  </si>
  <si>
    <t>Output Label</t>
  </si>
  <si>
    <t>Output Value NF</t>
  </si>
  <si>
    <t>Output Prob NF</t>
  </si>
  <si>
    <t>Input Value NF</t>
  </si>
  <si>
    <t>Input Prob NF</t>
  </si>
  <si>
    <t>R-Value Ref.</t>
  </si>
  <si>
    <t>Anchor Cell</t>
  </si>
  <si>
    <t>Branch Name</t>
  </si>
  <si>
    <t>bformtype</t>
  </si>
  <si>
    <t>valformula</t>
  </si>
  <si>
    <t>pbformula</t>
  </si>
  <si>
    <t>distribution</t>
  </si>
  <si>
    <t>cumPayoffFunction</t>
  </si>
  <si>
    <t>link</t>
  </si>
  <si>
    <t>ENDNODEFORMULA</t>
  </si>
  <si>
    <t>VAL</t>
  </si>
  <si>
    <t>PB</t>
  </si>
  <si>
    <t>IntRefs</t>
  </si>
  <si>
    <t>RefRefs</t>
  </si>
  <si>
    <t>NodeNames</t>
  </si>
  <si>
    <t>Collapsed</t>
  </si>
  <si>
    <t>=</t>
  </si>
  <si>
    <t>5.5.0</t>
  </si>
  <si>
    <t>5.0.0</t>
  </si>
  <si>
    <t>&lt;NF&gt;</t>
  </si>
  <si>
    <t>Automatic</t>
  </si>
  <si>
    <t/>
  </si>
  <si>
    <t>DEFAULT</t>
  </si>
  <si>
    <t>Test or Screen</t>
  </si>
  <si>
    <t>Decision</t>
  </si>
  <si>
    <t>2,0,0,2,2,3,0,0,0</t>
  </si>
  <si>
    <t>Test</t>
  </si>
  <si>
    <t>No Test</t>
  </si>
  <si>
    <t>4,0,0,0,3,0,0</t>
  </si>
  <si>
    <t>2,0,0,2,4,5,1,0,0</t>
  </si>
  <si>
    <t>Screen</t>
  </si>
  <si>
    <t>No Screen</t>
  </si>
  <si>
    <t>Chance</t>
  </si>
  <si>
    <t>4,0,0,0,4,0,0</t>
  </si>
  <si>
    <t>1,0,0,2,6,7,3,0,0</t>
  </si>
  <si>
    <t>Good Quality</t>
  </si>
  <si>
    <t>Bad Quality</t>
  </si>
  <si>
    <t>1,0,0,2,8,9,1,0,0</t>
  </si>
  <si>
    <t>Passed Test</t>
  </si>
  <si>
    <t>Failed Test</t>
  </si>
  <si>
    <t>2,0,0,2,10,13,2,0,0</t>
  </si>
  <si>
    <t>4,0,0,0,10,0,0</t>
  </si>
  <si>
    <t>4,0,0,0,8,0,0</t>
  </si>
  <si>
    <t>2,0,0,2,14,17,2,0,0</t>
  </si>
  <si>
    <t>1,0,0,2,15,16,9,0,0</t>
  </si>
  <si>
    <t>4,0,0,0,14,0,0</t>
  </si>
  <si>
    <t>0,1,1,0,0,Exponential, 0,0,0,0,-1,-1,.0001</t>
  </si>
  <si>
    <t>1,-1,0,2,11,12,8,0,0</t>
  </si>
  <si>
    <t>GQ</t>
  </si>
  <si>
    <t>BQ</t>
  </si>
  <si>
    <t>SID</t>
  </si>
  <si>
    <t>NOT SID</t>
  </si>
  <si>
    <t>X</t>
  </si>
  <si>
    <t>GQ and X</t>
  </si>
  <si>
    <t>BQ and X</t>
  </si>
  <si>
    <t>X|GQ</t>
  </si>
  <si>
    <t>X|BQ</t>
  </si>
  <si>
    <t>GQ|X</t>
  </si>
  <si>
    <t>BQ|X</t>
  </si>
  <si>
    <t>4,-1,0,0,9,0,0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</si>
</sst>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gt;0.00001]0.0###%;[=0]0.0%;0.00E+00"/>
    <numFmt numFmtId="165" formatCode="0.0000%"/>
    <numFmt numFmtId="166" formatCode="0.000"/>
  </numFmts>
  <fonts count="8">
    <font>
      <sz val="10"/>
      <name val="Arial"/>
      <family val="0"/>
    </font>
    <font>
      <b/>
      <sz val="8"/>
      <color indexed="18"/>
      <name val="Arial"/>
      <family val="2"/>
    </font>
    <font>
      <sz val="8"/>
      <name val="Arial"/>
      <family val="0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43</xdr:row>
      <xdr:rowOff>152400</xdr:rowOff>
    </xdr:from>
    <xdr:to>
      <xdr:col>8</xdr:col>
      <xdr:colOff>0</xdr:colOff>
      <xdr:row>43</xdr:row>
      <xdr:rowOff>152400</xdr:rowOff>
    </xdr:to>
    <xdr:sp macro="[1]!PtreeEvent_ObjectClick">
      <xdr:nvSpPr>
        <xdr:cNvPr id="1" name="PTObj_DBranchHLine_1_17"/>
        <xdr:cNvSpPr>
          <a:spLocks/>
        </xdr:cNvSpPr>
      </xdr:nvSpPr>
      <xdr:spPr>
        <a:xfrm>
          <a:off x="7277100" y="7115175"/>
          <a:ext cx="13811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41</xdr:row>
      <xdr:rowOff>152400</xdr:rowOff>
    </xdr:from>
    <xdr:to>
      <xdr:col>7</xdr:col>
      <xdr:colOff>228600</xdr:colOff>
      <xdr:row>43</xdr:row>
      <xdr:rowOff>152400</xdr:rowOff>
    </xdr:to>
    <xdr:sp macro="[1]!PtreeEvent_ObjectClick">
      <xdr:nvSpPr>
        <xdr:cNvPr id="2" name="PTObj_DBranchDLine_1_17"/>
        <xdr:cNvSpPr>
          <a:spLocks/>
        </xdr:cNvSpPr>
      </xdr:nvSpPr>
      <xdr:spPr>
        <a:xfrm>
          <a:off x="7124700" y="6791325"/>
          <a:ext cx="152400" cy="323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41</xdr:row>
      <xdr:rowOff>152400</xdr:rowOff>
    </xdr:from>
    <xdr:to>
      <xdr:col>7</xdr:col>
      <xdr:colOff>0</xdr:colOff>
      <xdr:row>41</xdr:row>
      <xdr:rowOff>152400</xdr:rowOff>
    </xdr:to>
    <xdr:sp macro="[1]!PtreeEvent_ObjectClick">
      <xdr:nvSpPr>
        <xdr:cNvPr id="3" name="PTObj_DBranchHLine_1_9"/>
        <xdr:cNvSpPr>
          <a:spLocks/>
        </xdr:cNvSpPr>
      </xdr:nvSpPr>
      <xdr:spPr>
        <a:xfrm>
          <a:off x="5667375" y="67913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152400</xdr:rowOff>
    </xdr:from>
    <xdr:to>
      <xdr:col>6</xdr:col>
      <xdr:colOff>228600</xdr:colOff>
      <xdr:row>41</xdr:row>
      <xdr:rowOff>152400</xdr:rowOff>
    </xdr:to>
    <xdr:sp macro="[1]!PtreeEvent_ObjectClick">
      <xdr:nvSpPr>
        <xdr:cNvPr id="4" name="PTObj_DBranchDLine_1_9"/>
        <xdr:cNvSpPr>
          <a:spLocks/>
        </xdr:cNvSpPr>
      </xdr:nvSpPr>
      <xdr:spPr>
        <a:xfrm>
          <a:off x="5514975" y="5495925"/>
          <a:ext cx="1524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37</xdr:row>
      <xdr:rowOff>152400</xdr:rowOff>
    </xdr:from>
    <xdr:to>
      <xdr:col>8</xdr:col>
      <xdr:colOff>0</xdr:colOff>
      <xdr:row>37</xdr:row>
      <xdr:rowOff>152400</xdr:rowOff>
    </xdr:to>
    <xdr:sp macro="[1]!PtreeEvent_ObjectClick">
      <xdr:nvSpPr>
        <xdr:cNvPr id="5" name="PTObj_DBranchHLine_1_14"/>
        <xdr:cNvSpPr>
          <a:spLocks/>
        </xdr:cNvSpPr>
      </xdr:nvSpPr>
      <xdr:spPr>
        <a:xfrm>
          <a:off x="7277100" y="61436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37</xdr:row>
      <xdr:rowOff>152400</xdr:rowOff>
    </xdr:from>
    <xdr:to>
      <xdr:col>7</xdr:col>
      <xdr:colOff>228600</xdr:colOff>
      <xdr:row>41</xdr:row>
      <xdr:rowOff>152400</xdr:rowOff>
    </xdr:to>
    <xdr:sp macro="[1]!PtreeEvent_ObjectClick">
      <xdr:nvSpPr>
        <xdr:cNvPr id="6" name="PTObj_DBranchDLine_1_14"/>
        <xdr:cNvSpPr>
          <a:spLocks/>
        </xdr:cNvSpPr>
      </xdr:nvSpPr>
      <xdr:spPr>
        <a:xfrm flipV="1">
          <a:off x="7124700" y="614362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25</xdr:row>
      <xdr:rowOff>152400</xdr:rowOff>
    </xdr:from>
    <xdr:to>
      <xdr:col>8</xdr:col>
      <xdr:colOff>0</xdr:colOff>
      <xdr:row>25</xdr:row>
      <xdr:rowOff>152400</xdr:rowOff>
    </xdr:to>
    <xdr:sp macro="[1]!PtreeEvent_ObjectClick">
      <xdr:nvSpPr>
        <xdr:cNvPr id="7" name="PTObj_DBranchHLine_1_10"/>
        <xdr:cNvSpPr>
          <a:spLocks/>
        </xdr:cNvSpPr>
      </xdr:nvSpPr>
      <xdr:spPr>
        <a:xfrm>
          <a:off x="7277100" y="4200525"/>
          <a:ext cx="13811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25</xdr:row>
      <xdr:rowOff>152400</xdr:rowOff>
    </xdr:from>
    <xdr:to>
      <xdr:col>7</xdr:col>
      <xdr:colOff>228600</xdr:colOff>
      <xdr:row>29</xdr:row>
      <xdr:rowOff>152400</xdr:rowOff>
    </xdr:to>
    <xdr:sp macro="[1]!PtreeEvent_ObjectClick">
      <xdr:nvSpPr>
        <xdr:cNvPr id="8" name="PTObj_DBranchDLine_1_10"/>
        <xdr:cNvSpPr>
          <a:spLocks/>
        </xdr:cNvSpPr>
      </xdr:nvSpPr>
      <xdr:spPr>
        <a:xfrm flipV="1">
          <a:off x="7124700" y="4200525"/>
          <a:ext cx="152400" cy="647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29</xdr:row>
      <xdr:rowOff>152400</xdr:rowOff>
    </xdr:from>
    <xdr:to>
      <xdr:col>7</xdr:col>
      <xdr:colOff>0</xdr:colOff>
      <xdr:row>29</xdr:row>
      <xdr:rowOff>152400</xdr:rowOff>
    </xdr:to>
    <xdr:sp macro="[1]!PtreeEvent_ObjectClick">
      <xdr:nvSpPr>
        <xdr:cNvPr id="9" name="PTObj_DBranchHLine_1_8"/>
        <xdr:cNvSpPr>
          <a:spLocks/>
        </xdr:cNvSpPr>
      </xdr:nvSpPr>
      <xdr:spPr>
        <a:xfrm>
          <a:off x="5667375" y="48482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29</xdr:row>
      <xdr:rowOff>152400</xdr:rowOff>
    </xdr:from>
    <xdr:to>
      <xdr:col>6</xdr:col>
      <xdr:colOff>228600</xdr:colOff>
      <xdr:row>33</xdr:row>
      <xdr:rowOff>152400</xdr:rowOff>
    </xdr:to>
    <xdr:sp macro="[1]!PtreeEvent_ObjectClick">
      <xdr:nvSpPr>
        <xdr:cNvPr id="10" name="PTObj_DBranchDLine_1_8"/>
        <xdr:cNvSpPr>
          <a:spLocks/>
        </xdr:cNvSpPr>
      </xdr:nvSpPr>
      <xdr:spPr>
        <a:xfrm flipV="1">
          <a:off x="5514975" y="484822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31</xdr:row>
      <xdr:rowOff>152400</xdr:rowOff>
    </xdr:from>
    <xdr:to>
      <xdr:col>8</xdr:col>
      <xdr:colOff>0</xdr:colOff>
      <xdr:row>31</xdr:row>
      <xdr:rowOff>152400</xdr:rowOff>
    </xdr:to>
    <xdr:sp macro="[1]!PtreeEvent_ObjectClick">
      <xdr:nvSpPr>
        <xdr:cNvPr id="11" name="PTObj_DBranchHLine_1_13"/>
        <xdr:cNvSpPr>
          <a:spLocks/>
        </xdr:cNvSpPr>
      </xdr:nvSpPr>
      <xdr:spPr>
        <a:xfrm>
          <a:off x="7277100" y="51720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29</xdr:row>
      <xdr:rowOff>152400</xdr:rowOff>
    </xdr:from>
    <xdr:to>
      <xdr:col>7</xdr:col>
      <xdr:colOff>228600</xdr:colOff>
      <xdr:row>31</xdr:row>
      <xdr:rowOff>152400</xdr:rowOff>
    </xdr:to>
    <xdr:sp macro="[1]!PtreeEvent_ObjectClick">
      <xdr:nvSpPr>
        <xdr:cNvPr id="12" name="PTObj_DBranchDLine_1_13"/>
        <xdr:cNvSpPr>
          <a:spLocks/>
        </xdr:cNvSpPr>
      </xdr:nvSpPr>
      <xdr:spPr>
        <a:xfrm>
          <a:off x="7124700" y="48482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39</xdr:row>
      <xdr:rowOff>152400</xdr:rowOff>
    </xdr:from>
    <xdr:to>
      <xdr:col>9</xdr:col>
      <xdr:colOff>0</xdr:colOff>
      <xdr:row>39</xdr:row>
      <xdr:rowOff>152400</xdr:rowOff>
    </xdr:to>
    <xdr:sp macro="[1]!PtreeEvent_ObjectClick">
      <xdr:nvSpPr>
        <xdr:cNvPr id="13" name="PTObj_DBranchHLine_1_16"/>
        <xdr:cNvSpPr>
          <a:spLocks/>
        </xdr:cNvSpPr>
      </xdr:nvSpPr>
      <xdr:spPr>
        <a:xfrm>
          <a:off x="8886825" y="64674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37</xdr:row>
      <xdr:rowOff>152400</xdr:rowOff>
    </xdr:from>
    <xdr:to>
      <xdr:col>8</xdr:col>
      <xdr:colOff>228600</xdr:colOff>
      <xdr:row>39</xdr:row>
      <xdr:rowOff>152400</xdr:rowOff>
    </xdr:to>
    <xdr:sp macro="[1]!PtreeEvent_ObjectClick">
      <xdr:nvSpPr>
        <xdr:cNvPr id="14" name="PTObj_DBranchDLine_1_16"/>
        <xdr:cNvSpPr>
          <a:spLocks/>
        </xdr:cNvSpPr>
      </xdr:nvSpPr>
      <xdr:spPr>
        <a:xfrm>
          <a:off x="8734425" y="61436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35</xdr:row>
      <xdr:rowOff>152400</xdr:rowOff>
    </xdr:from>
    <xdr:to>
      <xdr:col>9</xdr:col>
      <xdr:colOff>0</xdr:colOff>
      <xdr:row>35</xdr:row>
      <xdr:rowOff>152400</xdr:rowOff>
    </xdr:to>
    <xdr:sp macro="[1]!PtreeEvent_ObjectClick">
      <xdr:nvSpPr>
        <xdr:cNvPr id="15" name="PTObj_DBranchHLine_1_15"/>
        <xdr:cNvSpPr>
          <a:spLocks/>
        </xdr:cNvSpPr>
      </xdr:nvSpPr>
      <xdr:spPr>
        <a:xfrm>
          <a:off x="8886825" y="58197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35</xdr:row>
      <xdr:rowOff>152400</xdr:rowOff>
    </xdr:from>
    <xdr:to>
      <xdr:col>8</xdr:col>
      <xdr:colOff>228600</xdr:colOff>
      <xdr:row>37</xdr:row>
      <xdr:rowOff>152400</xdr:rowOff>
    </xdr:to>
    <xdr:sp macro="[1]!PtreeEvent_ObjectClick">
      <xdr:nvSpPr>
        <xdr:cNvPr id="16" name="PTObj_DBranchDLine_1_15"/>
        <xdr:cNvSpPr>
          <a:spLocks/>
        </xdr:cNvSpPr>
      </xdr:nvSpPr>
      <xdr:spPr>
        <a:xfrm flipV="1">
          <a:off x="8734425" y="58197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27</xdr:row>
      <xdr:rowOff>152400</xdr:rowOff>
    </xdr:from>
    <xdr:to>
      <xdr:col>9</xdr:col>
      <xdr:colOff>0</xdr:colOff>
      <xdr:row>27</xdr:row>
      <xdr:rowOff>152400</xdr:rowOff>
    </xdr:to>
    <xdr:sp macro="[1]!PtreeEvent_ObjectClick">
      <xdr:nvSpPr>
        <xdr:cNvPr id="17" name="PTObj_DBranchHLine_1_12"/>
        <xdr:cNvSpPr>
          <a:spLocks/>
        </xdr:cNvSpPr>
      </xdr:nvSpPr>
      <xdr:spPr>
        <a:xfrm>
          <a:off x="8886825" y="45243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25</xdr:row>
      <xdr:rowOff>152400</xdr:rowOff>
    </xdr:from>
    <xdr:to>
      <xdr:col>8</xdr:col>
      <xdr:colOff>228600</xdr:colOff>
      <xdr:row>27</xdr:row>
      <xdr:rowOff>152400</xdr:rowOff>
    </xdr:to>
    <xdr:sp macro="[1]!PtreeEvent_ObjectClick">
      <xdr:nvSpPr>
        <xdr:cNvPr id="18" name="PTObj_DBranchDLine_1_12"/>
        <xdr:cNvSpPr>
          <a:spLocks/>
        </xdr:cNvSpPr>
      </xdr:nvSpPr>
      <xdr:spPr>
        <a:xfrm>
          <a:off x="8734425" y="42005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23</xdr:row>
      <xdr:rowOff>152400</xdr:rowOff>
    </xdr:from>
    <xdr:to>
      <xdr:col>9</xdr:col>
      <xdr:colOff>0</xdr:colOff>
      <xdr:row>23</xdr:row>
      <xdr:rowOff>152400</xdr:rowOff>
    </xdr:to>
    <xdr:sp macro="[1]!PtreeEvent_ObjectClick">
      <xdr:nvSpPr>
        <xdr:cNvPr id="19" name="PTObj_DBranchHLine_1_11"/>
        <xdr:cNvSpPr>
          <a:spLocks/>
        </xdr:cNvSpPr>
      </xdr:nvSpPr>
      <xdr:spPr>
        <a:xfrm>
          <a:off x="8886825" y="3876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23</xdr:row>
      <xdr:rowOff>152400</xdr:rowOff>
    </xdr:from>
    <xdr:to>
      <xdr:col>8</xdr:col>
      <xdr:colOff>228600</xdr:colOff>
      <xdr:row>25</xdr:row>
      <xdr:rowOff>152400</xdr:rowOff>
    </xdr:to>
    <xdr:sp macro="[1]!PtreeEvent_ObjectClick">
      <xdr:nvSpPr>
        <xdr:cNvPr id="20" name="PTObj_DBranchDLine_1_11"/>
        <xdr:cNvSpPr>
          <a:spLocks/>
        </xdr:cNvSpPr>
      </xdr:nvSpPr>
      <xdr:spPr>
        <a:xfrm flipV="1">
          <a:off x="8734425" y="38766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33</xdr:row>
      <xdr:rowOff>152400</xdr:rowOff>
    </xdr:from>
    <xdr:to>
      <xdr:col>6</xdr:col>
      <xdr:colOff>0</xdr:colOff>
      <xdr:row>33</xdr:row>
      <xdr:rowOff>152400</xdr:rowOff>
    </xdr:to>
    <xdr:sp macro="[1]!PtreeEvent_ObjectClick">
      <xdr:nvSpPr>
        <xdr:cNvPr id="21" name="PTObj_DBranchHLine_1_2"/>
        <xdr:cNvSpPr>
          <a:spLocks/>
        </xdr:cNvSpPr>
      </xdr:nvSpPr>
      <xdr:spPr>
        <a:xfrm>
          <a:off x="4067175" y="54959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33</xdr:row>
      <xdr:rowOff>152400</xdr:rowOff>
    </xdr:from>
    <xdr:to>
      <xdr:col>5</xdr:col>
      <xdr:colOff>228600</xdr:colOff>
      <xdr:row>45</xdr:row>
      <xdr:rowOff>152400</xdr:rowOff>
    </xdr:to>
    <xdr:sp macro="[1]!PtreeEvent_ObjectClick">
      <xdr:nvSpPr>
        <xdr:cNvPr id="22" name="PTObj_DBranchDLine_1_2"/>
        <xdr:cNvSpPr>
          <a:spLocks/>
        </xdr:cNvSpPr>
      </xdr:nvSpPr>
      <xdr:spPr>
        <a:xfrm flipV="1">
          <a:off x="3914775" y="5495925"/>
          <a:ext cx="15240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51</xdr:row>
      <xdr:rowOff>152400</xdr:rowOff>
    </xdr:from>
    <xdr:to>
      <xdr:col>8</xdr:col>
      <xdr:colOff>0</xdr:colOff>
      <xdr:row>51</xdr:row>
      <xdr:rowOff>152400</xdr:rowOff>
    </xdr:to>
    <xdr:sp macro="[1]!PtreeEvent_ObjectClick">
      <xdr:nvSpPr>
        <xdr:cNvPr id="23" name="PTObj_DBranchHLine_1_7"/>
        <xdr:cNvSpPr>
          <a:spLocks/>
        </xdr:cNvSpPr>
      </xdr:nvSpPr>
      <xdr:spPr>
        <a:xfrm>
          <a:off x="7277100" y="84105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49</xdr:row>
      <xdr:rowOff>152400</xdr:rowOff>
    </xdr:from>
    <xdr:to>
      <xdr:col>7</xdr:col>
      <xdr:colOff>228600</xdr:colOff>
      <xdr:row>51</xdr:row>
      <xdr:rowOff>152400</xdr:rowOff>
    </xdr:to>
    <xdr:sp macro="[1]!PtreeEvent_ObjectClick">
      <xdr:nvSpPr>
        <xdr:cNvPr id="24" name="PTObj_DBranchDLine_1_7"/>
        <xdr:cNvSpPr>
          <a:spLocks/>
        </xdr:cNvSpPr>
      </xdr:nvSpPr>
      <xdr:spPr>
        <a:xfrm>
          <a:off x="7124700" y="80867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47</xdr:row>
      <xdr:rowOff>152400</xdr:rowOff>
    </xdr:from>
    <xdr:to>
      <xdr:col>8</xdr:col>
      <xdr:colOff>0</xdr:colOff>
      <xdr:row>47</xdr:row>
      <xdr:rowOff>152400</xdr:rowOff>
    </xdr:to>
    <xdr:sp macro="[1]!PtreeEvent_ObjectClick">
      <xdr:nvSpPr>
        <xdr:cNvPr id="25" name="PTObj_DBranchHLine_1_6"/>
        <xdr:cNvSpPr>
          <a:spLocks/>
        </xdr:cNvSpPr>
      </xdr:nvSpPr>
      <xdr:spPr>
        <a:xfrm>
          <a:off x="7277100" y="77628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47</xdr:row>
      <xdr:rowOff>152400</xdr:rowOff>
    </xdr:from>
    <xdr:to>
      <xdr:col>7</xdr:col>
      <xdr:colOff>228600</xdr:colOff>
      <xdr:row>49</xdr:row>
      <xdr:rowOff>152400</xdr:rowOff>
    </xdr:to>
    <xdr:sp macro="[1]!PtreeEvent_ObjectClick">
      <xdr:nvSpPr>
        <xdr:cNvPr id="26" name="PTObj_DBranchDLine_1_6"/>
        <xdr:cNvSpPr>
          <a:spLocks/>
        </xdr:cNvSpPr>
      </xdr:nvSpPr>
      <xdr:spPr>
        <a:xfrm flipV="1">
          <a:off x="7124700" y="776287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49</xdr:row>
      <xdr:rowOff>152400</xdr:rowOff>
    </xdr:from>
    <xdr:to>
      <xdr:col>7</xdr:col>
      <xdr:colOff>0</xdr:colOff>
      <xdr:row>49</xdr:row>
      <xdr:rowOff>152400</xdr:rowOff>
    </xdr:to>
    <xdr:sp macro="[1]!PtreeEvent_ObjectClick">
      <xdr:nvSpPr>
        <xdr:cNvPr id="27" name="PTObj_DBranchHLine_1_4"/>
        <xdr:cNvSpPr>
          <a:spLocks/>
        </xdr:cNvSpPr>
      </xdr:nvSpPr>
      <xdr:spPr>
        <a:xfrm>
          <a:off x="5667375" y="808672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49</xdr:row>
      <xdr:rowOff>152400</xdr:rowOff>
    </xdr:from>
    <xdr:to>
      <xdr:col>6</xdr:col>
      <xdr:colOff>228600</xdr:colOff>
      <xdr:row>53</xdr:row>
      <xdr:rowOff>152400</xdr:rowOff>
    </xdr:to>
    <xdr:sp macro="[1]!PtreeEvent_ObjectClick">
      <xdr:nvSpPr>
        <xdr:cNvPr id="28" name="PTObj_DBranchDLine_1_4"/>
        <xdr:cNvSpPr>
          <a:spLocks/>
        </xdr:cNvSpPr>
      </xdr:nvSpPr>
      <xdr:spPr>
        <a:xfrm flipV="1">
          <a:off x="5514975" y="8086725"/>
          <a:ext cx="1524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55</xdr:row>
      <xdr:rowOff>152400</xdr:rowOff>
    </xdr:from>
    <xdr:to>
      <xdr:col>7</xdr:col>
      <xdr:colOff>0</xdr:colOff>
      <xdr:row>55</xdr:row>
      <xdr:rowOff>152400</xdr:rowOff>
    </xdr:to>
    <xdr:sp macro="[1]!PtreeEvent_ObjectClick">
      <xdr:nvSpPr>
        <xdr:cNvPr id="29" name="PTObj_DBranchHLine_1_5"/>
        <xdr:cNvSpPr>
          <a:spLocks/>
        </xdr:cNvSpPr>
      </xdr:nvSpPr>
      <xdr:spPr>
        <a:xfrm>
          <a:off x="5667375" y="90582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53</xdr:row>
      <xdr:rowOff>152400</xdr:rowOff>
    </xdr:from>
    <xdr:to>
      <xdr:col>6</xdr:col>
      <xdr:colOff>228600</xdr:colOff>
      <xdr:row>55</xdr:row>
      <xdr:rowOff>152400</xdr:rowOff>
    </xdr:to>
    <xdr:sp macro="[1]!PtreeEvent_ObjectClick">
      <xdr:nvSpPr>
        <xdr:cNvPr id="30" name="PTObj_DBranchDLine_1_5"/>
        <xdr:cNvSpPr>
          <a:spLocks/>
        </xdr:cNvSpPr>
      </xdr:nvSpPr>
      <xdr:spPr>
        <a:xfrm>
          <a:off x="5514975" y="8734425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53</xdr:row>
      <xdr:rowOff>152400</xdr:rowOff>
    </xdr:from>
    <xdr:to>
      <xdr:col>6</xdr:col>
      <xdr:colOff>0</xdr:colOff>
      <xdr:row>53</xdr:row>
      <xdr:rowOff>152400</xdr:rowOff>
    </xdr:to>
    <xdr:sp macro="[1]!PtreeEvent_ObjectClick">
      <xdr:nvSpPr>
        <xdr:cNvPr id="31" name="PTObj_DBranchHLine_1_3"/>
        <xdr:cNvSpPr>
          <a:spLocks/>
        </xdr:cNvSpPr>
      </xdr:nvSpPr>
      <xdr:spPr>
        <a:xfrm>
          <a:off x="4067175" y="873442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45</xdr:row>
      <xdr:rowOff>152400</xdr:rowOff>
    </xdr:from>
    <xdr:to>
      <xdr:col>5</xdr:col>
      <xdr:colOff>228600</xdr:colOff>
      <xdr:row>53</xdr:row>
      <xdr:rowOff>152400</xdr:rowOff>
    </xdr:to>
    <xdr:sp macro="[1]!PtreeEvent_ObjectClick">
      <xdr:nvSpPr>
        <xdr:cNvPr id="32" name="PTObj_DBranchDLine_1_3"/>
        <xdr:cNvSpPr>
          <a:spLocks/>
        </xdr:cNvSpPr>
      </xdr:nvSpPr>
      <xdr:spPr>
        <a:xfrm>
          <a:off x="3914775" y="7439025"/>
          <a:ext cx="15240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45</xdr:row>
      <xdr:rowOff>152400</xdr:rowOff>
    </xdr:from>
    <xdr:to>
      <xdr:col>5</xdr:col>
      <xdr:colOff>0</xdr:colOff>
      <xdr:row>45</xdr:row>
      <xdr:rowOff>152400</xdr:rowOff>
    </xdr:to>
    <xdr:sp macro="[1]!PtreeEvent_ObjectClick">
      <xdr:nvSpPr>
        <xdr:cNvPr id="33" name="PTObj_DBranchHLine_1_1"/>
        <xdr:cNvSpPr>
          <a:spLocks/>
        </xdr:cNvSpPr>
      </xdr:nvSpPr>
      <xdr:spPr>
        <a:xfrm>
          <a:off x="2619375" y="74390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45</xdr:row>
      <xdr:rowOff>76200</xdr:rowOff>
    </xdr:from>
    <xdr:ext cx="161925" cy="161925"/>
    <xdr:sp macro="[1]!PtreeEvent_ObjectClick">
      <xdr:nvSpPr>
        <xdr:cNvPr id="34" name="PTObj_DNode_1_1"/>
        <xdr:cNvSpPr>
          <a:spLocks/>
        </xdr:cNvSpPr>
      </xdr:nvSpPr>
      <xdr:spPr>
        <a:xfrm>
          <a:off x="3838575" y="736282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228600</xdr:colOff>
      <xdr:row>45</xdr:row>
      <xdr:rowOff>66675</xdr:rowOff>
    </xdr:from>
    <xdr:ext cx="762000" cy="180975"/>
    <xdr:sp macro="[1]!PtreeEvent_ObjectClick">
      <xdr:nvSpPr>
        <xdr:cNvPr id="35" name="PTObj_DBranchName_1_1"/>
        <xdr:cNvSpPr txBox="1">
          <a:spLocks noChangeArrowheads="1"/>
        </xdr:cNvSpPr>
      </xdr:nvSpPr>
      <xdr:spPr>
        <a:xfrm>
          <a:off x="2667000" y="7353300"/>
          <a:ext cx="76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Test or Screen</a:t>
          </a:r>
        </a:p>
      </xdr:txBody>
    </xdr:sp>
    <xdr:clientData/>
  </xdr:oneCellAnchor>
  <xdr:oneCellAnchor>
    <xdr:from>
      <xdr:col>6</xdr:col>
      <xdr:colOff>0</xdr:colOff>
      <xdr:row>53</xdr:row>
      <xdr:rowOff>76200</xdr:rowOff>
    </xdr:from>
    <xdr:ext cx="161925" cy="161925"/>
    <xdr:sp macro="[1]!PtreeEvent_ObjectClick">
      <xdr:nvSpPr>
        <xdr:cNvPr id="36" name="PTObj_DNode_1_3"/>
        <xdr:cNvSpPr>
          <a:spLocks/>
        </xdr:cNvSpPr>
      </xdr:nvSpPr>
      <xdr:spPr>
        <a:xfrm>
          <a:off x="5438775" y="865822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53</xdr:row>
      <xdr:rowOff>66675</xdr:rowOff>
    </xdr:from>
    <xdr:ext cx="466725" cy="180975"/>
    <xdr:sp macro="[1]!PtreeEvent_ObjectClick">
      <xdr:nvSpPr>
        <xdr:cNvPr id="37" name="PTObj_DBranchName_1_3"/>
        <xdr:cNvSpPr txBox="1">
          <a:spLocks noChangeArrowheads="1"/>
        </xdr:cNvSpPr>
      </xdr:nvSpPr>
      <xdr:spPr>
        <a:xfrm>
          <a:off x="4114800" y="8648700"/>
          <a:ext cx="466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 Test</a:t>
          </a:r>
        </a:p>
      </xdr:txBody>
    </xdr:sp>
    <xdr:clientData/>
  </xdr:oneCellAnchor>
  <xdr:oneCellAnchor>
    <xdr:from>
      <xdr:col>7</xdr:col>
      <xdr:colOff>0</xdr:colOff>
      <xdr:row>55</xdr:row>
      <xdr:rowOff>76200</xdr:rowOff>
    </xdr:from>
    <xdr:ext cx="161925" cy="161925"/>
    <xdr:sp macro="[1]!PtreeEvent_ObjectClick">
      <xdr:nvSpPr>
        <xdr:cNvPr id="38" name="PTObj_DNode_1_5"/>
        <xdr:cNvSpPr>
          <a:spLocks/>
        </xdr:cNvSpPr>
      </xdr:nvSpPr>
      <xdr:spPr>
        <a:xfrm rot="16200000">
          <a:off x="7048500" y="89820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55</xdr:row>
      <xdr:rowOff>66675</xdr:rowOff>
    </xdr:from>
    <xdr:ext cx="409575" cy="180975"/>
    <xdr:sp macro="[1]!PtreeEvent_ObjectClick">
      <xdr:nvSpPr>
        <xdr:cNvPr id="39" name="PTObj_DBranchName_1_5"/>
        <xdr:cNvSpPr txBox="1">
          <a:spLocks noChangeArrowheads="1"/>
        </xdr:cNvSpPr>
      </xdr:nvSpPr>
      <xdr:spPr>
        <a:xfrm>
          <a:off x="5715000" y="8972550"/>
          <a:ext cx="409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Screen</a:t>
          </a:r>
        </a:p>
      </xdr:txBody>
    </xdr:sp>
    <xdr:clientData/>
  </xdr:oneCellAnchor>
  <xdr:oneCellAnchor>
    <xdr:from>
      <xdr:col>7</xdr:col>
      <xdr:colOff>0</xdr:colOff>
      <xdr:row>49</xdr:row>
      <xdr:rowOff>76200</xdr:rowOff>
    </xdr:from>
    <xdr:ext cx="161925" cy="161925"/>
    <xdr:sp macro="[1]!PtreeEvent_ObjectClick">
      <xdr:nvSpPr>
        <xdr:cNvPr id="40" name="PTObj_DNode_1_4"/>
        <xdr:cNvSpPr>
          <a:spLocks/>
        </xdr:cNvSpPr>
      </xdr:nvSpPr>
      <xdr:spPr>
        <a:xfrm>
          <a:off x="7048500" y="801052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276225</xdr:colOff>
      <xdr:row>49</xdr:row>
      <xdr:rowOff>66675</xdr:rowOff>
    </xdr:from>
    <xdr:ext cx="571500" cy="180975"/>
    <xdr:sp macro="[1]!PtreeEvent_ObjectClick">
      <xdr:nvSpPr>
        <xdr:cNvPr id="41" name="PTObj_DBranchName_1_4"/>
        <xdr:cNvSpPr txBox="1">
          <a:spLocks noChangeArrowheads="1"/>
        </xdr:cNvSpPr>
      </xdr:nvSpPr>
      <xdr:spPr>
        <a:xfrm>
          <a:off x="5715000" y="8001000"/>
          <a:ext cx="571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 Screen</a:t>
          </a:r>
        </a:p>
      </xdr:txBody>
    </xdr:sp>
    <xdr:clientData/>
  </xdr:oneCellAnchor>
  <xdr:oneCellAnchor>
    <xdr:from>
      <xdr:col>8</xdr:col>
      <xdr:colOff>0</xdr:colOff>
      <xdr:row>47</xdr:row>
      <xdr:rowOff>76200</xdr:rowOff>
    </xdr:from>
    <xdr:ext cx="161925" cy="161925"/>
    <xdr:sp macro="[1]!PtreeEvent_ObjectClick">
      <xdr:nvSpPr>
        <xdr:cNvPr id="42" name="PTObj_DNode_1_6"/>
        <xdr:cNvSpPr>
          <a:spLocks/>
        </xdr:cNvSpPr>
      </xdr:nvSpPr>
      <xdr:spPr>
        <a:xfrm rot="16200000">
          <a:off x="8658225" y="76866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276225</xdr:colOff>
      <xdr:row>47</xdr:row>
      <xdr:rowOff>66675</xdr:rowOff>
    </xdr:from>
    <xdr:ext cx="685800" cy="180975"/>
    <xdr:sp macro="[1]!PtreeEvent_ObjectClick">
      <xdr:nvSpPr>
        <xdr:cNvPr id="43" name="PTObj_DBranchName_1_6"/>
        <xdr:cNvSpPr txBox="1">
          <a:spLocks noChangeArrowheads="1"/>
        </xdr:cNvSpPr>
      </xdr:nvSpPr>
      <xdr:spPr>
        <a:xfrm>
          <a:off x="7324725" y="7677150"/>
          <a:ext cx="685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Good Quality</a:t>
          </a:r>
        </a:p>
      </xdr:txBody>
    </xdr:sp>
    <xdr:clientData/>
  </xdr:oneCellAnchor>
  <xdr:oneCellAnchor>
    <xdr:from>
      <xdr:col>8</xdr:col>
      <xdr:colOff>0</xdr:colOff>
      <xdr:row>51</xdr:row>
      <xdr:rowOff>76200</xdr:rowOff>
    </xdr:from>
    <xdr:ext cx="161925" cy="161925"/>
    <xdr:sp macro="[1]!PtreeEvent_ObjectClick">
      <xdr:nvSpPr>
        <xdr:cNvPr id="44" name="PTObj_DNode_1_7"/>
        <xdr:cNvSpPr>
          <a:spLocks/>
        </xdr:cNvSpPr>
      </xdr:nvSpPr>
      <xdr:spPr>
        <a:xfrm rot="16200000">
          <a:off x="8658225" y="83343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276225</xdr:colOff>
      <xdr:row>51</xdr:row>
      <xdr:rowOff>66675</xdr:rowOff>
    </xdr:from>
    <xdr:ext cx="609600" cy="180975"/>
    <xdr:sp macro="[1]!PtreeEvent_ObjectClick">
      <xdr:nvSpPr>
        <xdr:cNvPr id="45" name="PTObj_DBranchName_1_7"/>
        <xdr:cNvSpPr txBox="1">
          <a:spLocks noChangeArrowheads="1"/>
        </xdr:cNvSpPr>
      </xdr:nvSpPr>
      <xdr:spPr>
        <a:xfrm>
          <a:off x="7324725" y="8324850"/>
          <a:ext cx="609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Bad Quality</a:t>
          </a:r>
        </a:p>
      </xdr:txBody>
    </xdr:sp>
    <xdr:clientData/>
  </xdr:oneCellAnchor>
  <xdr:oneCellAnchor>
    <xdr:from>
      <xdr:col>6</xdr:col>
      <xdr:colOff>0</xdr:colOff>
      <xdr:row>33</xdr:row>
      <xdr:rowOff>76200</xdr:rowOff>
    </xdr:from>
    <xdr:ext cx="161925" cy="161925"/>
    <xdr:sp macro="[1]!PtreeEvent_ObjectClick">
      <xdr:nvSpPr>
        <xdr:cNvPr id="46" name="PTObj_DNode_1_2"/>
        <xdr:cNvSpPr>
          <a:spLocks/>
        </xdr:cNvSpPr>
      </xdr:nvSpPr>
      <xdr:spPr>
        <a:xfrm>
          <a:off x="5438775" y="541972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276225</xdr:colOff>
      <xdr:row>33</xdr:row>
      <xdr:rowOff>66675</xdr:rowOff>
    </xdr:from>
    <xdr:ext cx="295275" cy="180975"/>
    <xdr:sp macro="[1]!PtreeEvent_ObjectClick">
      <xdr:nvSpPr>
        <xdr:cNvPr id="47" name="PTObj_DBranchName_1_2"/>
        <xdr:cNvSpPr txBox="1">
          <a:spLocks noChangeArrowheads="1"/>
        </xdr:cNvSpPr>
      </xdr:nvSpPr>
      <xdr:spPr>
        <a:xfrm>
          <a:off x="4114800" y="5410200"/>
          <a:ext cx="295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Test</a:t>
          </a:r>
        </a:p>
      </xdr:txBody>
    </xdr:sp>
    <xdr:clientData/>
  </xdr:oneCellAnchor>
  <xdr:oneCellAnchor>
    <xdr:from>
      <xdr:col>9</xdr:col>
      <xdr:colOff>0</xdr:colOff>
      <xdr:row>23</xdr:row>
      <xdr:rowOff>76200</xdr:rowOff>
    </xdr:from>
    <xdr:ext cx="161925" cy="161925"/>
    <xdr:sp macro="[1]!PtreeEvent_ObjectClick">
      <xdr:nvSpPr>
        <xdr:cNvPr id="48" name="PTObj_DNode_1_11"/>
        <xdr:cNvSpPr>
          <a:spLocks/>
        </xdr:cNvSpPr>
      </xdr:nvSpPr>
      <xdr:spPr>
        <a:xfrm rot="16200000">
          <a:off x="10258425" y="38004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276225</xdr:colOff>
      <xdr:row>23</xdr:row>
      <xdr:rowOff>66675</xdr:rowOff>
    </xdr:from>
    <xdr:ext cx="685800" cy="180975"/>
    <xdr:sp macro="[1]!PtreeEvent_ObjectClick">
      <xdr:nvSpPr>
        <xdr:cNvPr id="49" name="PTObj_DBranchName_1_11"/>
        <xdr:cNvSpPr txBox="1">
          <a:spLocks noChangeArrowheads="1"/>
        </xdr:cNvSpPr>
      </xdr:nvSpPr>
      <xdr:spPr>
        <a:xfrm>
          <a:off x="8934450" y="3790950"/>
          <a:ext cx="685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Good Quality</a:t>
          </a:r>
        </a:p>
      </xdr:txBody>
    </xdr:sp>
    <xdr:clientData/>
  </xdr:oneCellAnchor>
  <xdr:oneCellAnchor>
    <xdr:from>
      <xdr:col>9</xdr:col>
      <xdr:colOff>0</xdr:colOff>
      <xdr:row>27</xdr:row>
      <xdr:rowOff>76200</xdr:rowOff>
    </xdr:from>
    <xdr:ext cx="161925" cy="161925"/>
    <xdr:sp macro="[1]!PtreeEvent_ObjectClick">
      <xdr:nvSpPr>
        <xdr:cNvPr id="50" name="PTObj_DNode_1_12"/>
        <xdr:cNvSpPr>
          <a:spLocks/>
        </xdr:cNvSpPr>
      </xdr:nvSpPr>
      <xdr:spPr>
        <a:xfrm rot="16200000">
          <a:off x="10258425" y="44481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276225</xdr:colOff>
      <xdr:row>27</xdr:row>
      <xdr:rowOff>66675</xdr:rowOff>
    </xdr:from>
    <xdr:ext cx="609600" cy="180975"/>
    <xdr:sp macro="[1]!PtreeEvent_ObjectClick">
      <xdr:nvSpPr>
        <xdr:cNvPr id="51" name="PTObj_DBranchName_1_12"/>
        <xdr:cNvSpPr txBox="1">
          <a:spLocks noChangeArrowheads="1"/>
        </xdr:cNvSpPr>
      </xdr:nvSpPr>
      <xdr:spPr>
        <a:xfrm>
          <a:off x="8934450" y="4438650"/>
          <a:ext cx="609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Bad Quality</a:t>
          </a:r>
        </a:p>
      </xdr:txBody>
    </xdr:sp>
    <xdr:clientData/>
  </xdr:oneCellAnchor>
  <xdr:oneCellAnchor>
    <xdr:from>
      <xdr:col>9</xdr:col>
      <xdr:colOff>0</xdr:colOff>
      <xdr:row>35</xdr:row>
      <xdr:rowOff>76200</xdr:rowOff>
    </xdr:from>
    <xdr:ext cx="161925" cy="161925"/>
    <xdr:sp macro="[1]!PtreeEvent_ObjectClick">
      <xdr:nvSpPr>
        <xdr:cNvPr id="52" name="PTObj_DNode_1_15"/>
        <xdr:cNvSpPr>
          <a:spLocks/>
        </xdr:cNvSpPr>
      </xdr:nvSpPr>
      <xdr:spPr>
        <a:xfrm rot="16200000">
          <a:off x="10258425" y="57435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276225</xdr:colOff>
      <xdr:row>35</xdr:row>
      <xdr:rowOff>66675</xdr:rowOff>
    </xdr:from>
    <xdr:ext cx="685800" cy="180975"/>
    <xdr:sp macro="[1]!PtreeEvent_ObjectClick">
      <xdr:nvSpPr>
        <xdr:cNvPr id="53" name="PTObj_DBranchName_1_15"/>
        <xdr:cNvSpPr txBox="1">
          <a:spLocks noChangeArrowheads="1"/>
        </xdr:cNvSpPr>
      </xdr:nvSpPr>
      <xdr:spPr>
        <a:xfrm>
          <a:off x="8934450" y="5734050"/>
          <a:ext cx="6858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Good Quality</a:t>
          </a:r>
        </a:p>
      </xdr:txBody>
    </xdr:sp>
    <xdr:clientData/>
  </xdr:oneCellAnchor>
  <xdr:oneCellAnchor>
    <xdr:from>
      <xdr:col>9</xdr:col>
      <xdr:colOff>0</xdr:colOff>
      <xdr:row>39</xdr:row>
      <xdr:rowOff>76200</xdr:rowOff>
    </xdr:from>
    <xdr:ext cx="161925" cy="161925"/>
    <xdr:sp macro="[1]!PtreeEvent_ObjectClick">
      <xdr:nvSpPr>
        <xdr:cNvPr id="54" name="PTObj_DNode_1_16"/>
        <xdr:cNvSpPr>
          <a:spLocks/>
        </xdr:cNvSpPr>
      </xdr:nvSpPr>
      <xdr:spPr>
        <a:xfrm rot="16200000">
          <a:off x="10258425" y="63912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276225</xdr:colOff>
      <xdr:row>39</xdr:row>
      <xdr:rowOff>66675</xdr:rowOff>
    </xdr:from>
    <xdr:ext cx="609600" cy="180975"/>
    <xdr:sp macro="[1]!PtreeEvent_ObjectClick">
      <xdr:nvSpPr>
        <xdr:cNvPr id="55" name="PTObj_DBranchName_1_16"/>
        <xdr:cNvSpPr txBox="1">
          <a:spLocks noChangeArrowheads="1"/>
        </xdr:cNvSpPr>
      </xdr:nvSpPr>
      <xdr:spPr>
        <a:xfrm>
          <a:off x="8934450" y="6381750"/>
          <a:ext cx="609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Bad Quality</a:t>
          </a:r>
        </a:p>
      </xdr:txBody>
    </xdr:sp>
    <xdr:clientData/>
  </xdr:oneCellAnchor>
  <xdr:oneCellAnchor>
    <xdr:from>
      <xdr:col>8</xdr:col>
      <xdr:colOff>0</xdr:colOff>
      <xdr:row>25</xdr:row>
      <xdr:rowOff>76200</xdr:rowOff>
    </xdr:from>
    <xdr:ext cx="161925" cy="161925"/>
    <xdr:sp macro="[1]!PtreeEvent_ObjectClick">
      <xdr:nvSpPr>
        <xdr:cNvPr id="56" name="PTObj_DNode_1_10"/>
        <xdr:cNvSpPr>
          <a:spLocks/>
        </xdr:cNvSpPr>
      </xdr:nvSpPr>
      <xdr:spPr>
        <a:xfrm>
          <a:off x="8658225" y="412432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76200</xdr:rowOff>
    </xdr:from>
    <xdr:ext cx="161925" cy="161925"/>
    <xdr:sp macro="[1]!PtreeEvent_ObjectClick">
      <xdr:nvSpPr>
        <xdr:cNvPr id="57" name="PTObj_DNode_1_13"/>
        <xdr:cNvSpPr>
          <a:spLocks/>
        </xdr:cNvSpPr>
      </xdr:nvSpPr>
      <xdr:spPr>
        <a:xfrm rot="16200000">
          <a:off x="8658225" y="50958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266700</xdr:colOff>
      <xdr:row>31</xdr:row>
      <xdr:rowOff>66675</xdr:rowOff>
    </xdr:from>
    <xdr:ext cx="409575" cy="180975"/>
    <xdr:sp macro="[1]!PtreeEvent_ObjectClick">
      <xdr:nvSpPr>
        <xdr:cNvPr id="58" name="PTObj_DBranchName_1_13"/>
        <xdr:cNvSpPr txBox="1">
          <a:spLocks noChangeArrowheads="1"/>
        </xdr:cNvSpPr>
      </xdr:nvSpPr>
      <xdr:spPr>
        <a:xfrm>
          <a:off x="7315200" y="5086350"/>
          <a:ext cx="409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Screen</a:t>
          </a:r>
        </a:p>
      </xdr:txBody>
    </xdr:sp>
    <xdr:clientData/>
  </xdr:oneCellAnchor>
  <xdr:oneCellAnchor>
    <xdr:from>
      <xdr:col>7</xdr:col>
      <xdr:colOff>0</xdr:colOff>
      <xdr:row>29</xdr:row>
      <xdr:rowOff>76200</xdr:rowOff>
    </xdr:from>
    <xdr:ext cx="161925" cy="161925"/>
    <xdr:sp macro="[1]!PtreeEvent_ObjectClick">
      <xdr:nvSpPr>
        <xdr:cNvPr id="59" name="PTObj_DNode_1_8"/>
        <xdr:cNvSpPr>
          <a:spLocks/>
        </xdr:cNvSpPr>
      </xdr:nvSpPr>
      <xdr:spPr>
        <a:xfrm>
          <a:off x="7048500" y="477202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266700</xdr:colOff>
      <xdr:row>29</xdr:row>
      <xdr:rowOff>66675</xdr:rowOff>
    </xdr:from>
    <xdr:ext cx="676275" cy="180975"/>
    <xdr:sp macro="[1]!PtreeEvent_ObjectClick">
      <xdr:nvSpPr>
        <xdr:cNvPr id="60" name="PTObj_DBranchName_1_8"/>
        <xdr:cNvSpPr txBox="1">
          <a:spLocks noChangeArrowheads="1"/>
        </xdr:cNvSpPr>
      </xdr:nvSpPr>
      <xdr:spPr>
        <a:xfrm>
          <a:off x="5705475" y="4762500"/>
          <a:ext cx="676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Passed Test</a:t>
          </a:r>
        </a:p>
      </xdr:txBody>
    </xdr:sp>
    <xdr:clientData/>
  </xdr:oneCellAnchor>
  <xdr:oneCellAnchor>
    <xdr:from>
      <xdr:col>7</xdr:col>
      <xdr:colOff>266700</xdr:colOff>
      <xdr:row>25</xdr:row>
      <xdr:rowOff>66675</xdr:rowOff>
    </xdr:from>
    <xdr:ext cx="571500" cy="180975"/>
    <xdr:sp macro="[1]!PtreeEvent_ObjectClick">
      <xdr:nvSpPr>
        <xdr:cNvPr id="61" name="PTObj_DBranchName_1_10"/>
        <xdr:cNvSpPr txBox="1">
          <a:spLocks noChangeArrowheads="1"/>
        </xdr:cNvSpPr>
      </xdr:nvSpPr>
      <xdr:spPr>
        <a:xfrm>
          <a:off x="7315200" y="4114800"/>
          <a:ext cx="571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 Screen</a:t>
          </a:r>
        </a:p>
      </xdr:txBody>
    </xdr:sp>
    <xdr:clientData/>
  </xdr:oneCellAnchor>
  <xdr:oneCellAnchor>
    <xdr:from>
      <xdr:col>8</xdr:col>
      <xdr:colOff>0</xdr:colOff>
      <xdr:row>37</xdr:row>
      <xdr:rowOff>76200</xdr:rowOff>
    </xdr:from>
    <xdr:ext cx="161925" cy="161925"/>
    <xdr:sp macro="[1]!PtreeEvent_ObjectClick">
      <xdr:nvSpPr>
        <xdr:cNvPr id="62" name="PTObj_DNode_1_14"/>
        <xdr:cNvSpPr>
          <a:spLocks/>
        </xdr:cNvSpPr>
      </xdr:nvSpPr>
      <xdr:spPr>
        <a:xfrm>
          <a:off x="8658225" y="6067425"/>
          <a:ext cx="161925" cy="161925"/>
        </a:xfrm>
        <a:prstGeom prst="ellipse">
          <a:avLst/>
        </a:prstGeom>
        <a:solidFill>
          <a:srgbClr val="8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266700</xdr:colOff>
      <xdr:row>37</xdr:row>
      <xdr:rowOff>66675</xdr:rowOff>
    </xdr:from>
    <xdr:ext cx="571500" cy="180975"/>
    <xdr:sp macro="[1]!PtreeEvent_ObjectClick">
      <xdr:nvSpPr>
        <xdr:cNvPr id="63" name="PTObj_DBranchName_1_14"/>
        <xdr:cNvSpPr txBox="1">
          <a:spLocks noChangeArrowheads="1"/>
        </xdr:cNvSpPr>
      </xdr:nvSpPr>
      <xdr:spPr>
        <a:xfrm>
          <a:off x="7315200" y="6057900"/>
          <a:ext cx="571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 Screen</a:t>
          </a:r>
        </a:p>
      </xdr:txBody>
    </xdr:sp>
    <xdr:clientData/>
  </xdr:oneCellAnchor>
  <xdr:oneCellAnchor>
    <xdr:from>
      <xdr:col>8</xdr:col>
      <xdr:colOff>0</xdr:colOff>
      <xdr:row>43</xdr:row>
      <xdr:rowOff>76200</xdr:rowOff>
    </xdr:from>
    <xdr:ext cx="161925" cy="161925"/>
    <xdr:sp macro="[1]!PtreeEvent_ObjectClick">
      <xdr:nvSpPr>
        <xdr:cNvPr id="64" name="PTObj_DNode_1_17"/>
        <xdr:cNvSpPr>
          <a:spLocks/>
        </xdr:cNvSpPr>
      </xdr:nvSpPr>
      <xdr:spPr>
        <a:xfrm rot="16200000">
          <a:off x="8658225" y="7038975"/>
          <a:ext cx="161925" cy="161925"/>
        </a:xfrm>
        <a:prstGeom prst="triangle">
          <a:avLst/>
        </a:prstGeom>
        <a:solidFill>
          <a:srgbClr val="00008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41</xdr:row>
      <xdr:rowOff>76200</xdr:rowOff>
    </xdr:from>
    <xdr:ext cx="161925" cy="161925"/>
    <xdr:sp macro="[1]!PtreeEvent_ObjectClick">
      <xdr:nvSpPr>
        <xdr:cNvPr id="65" name="PTObj_DNode_1_9"/>
        <xdr:cNvSpPr>
          <a:spLocks/>
        </xdr:cNvSpPr>
      </xdr:nvSpPr>
      <xdr:spPr>
        <a:xfrm>
          <a:off x="7048500" y="6715125"/>
          <a:ext cx="161925" cy="161925"/>
        </a:xfrm>
        <a:prstGeom prst="rect">
          <a:avLst/>
        </a:prstGeom>
        <a:solidFill>
          <a:srgbClr val="008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266700</xdr:colOff>
      <xdr:row>41</xdr:row>
      <xdr:rowOff>66675</xdr:rowOff>
    </xdr:from>
    <xdr:ext cx="600075" cy="180975"/>
    <xdr:sp macro="[1]!PtreeEvent_ObjectClick">
      <xdr:nvSpPr>
        <xdr:cNvPr id="66" name="PTObj_DBranchName_1_9"/>
        <xdr:cNvSpPr txBox="1">
          <a:spLocks noChangeArrowheads="1"/>
        </xdr:cNvSpPr>
      </xdr:nvSpPr>
      <xdr:spPr>
        <a:xfrm>
          <a:off x="5705475" y="6705600"/>
          <a:ext cx="600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Failed Test</a:t>
          </a:r>
        </a:p>
      </xdr:txBody>
    </xdr:sp>
    <xdr:clientData/>
  </xdr:oneCellAnchor>
  <xdr:oneCellAnchor>
    <xdr:from>
      <xdr:col>7</xdr:col>
      <xdr:colOff>266700</xdr:colOff>
      <xdr:row>43</xdr:row>
      <xdr:rowOff>66675</xdr:rowOff>
    </xdr:from>
    <xdr:ext cx="409575" cy="180975"/>
    <xdr:sp macro="[1]!PtreeEvent_ObjectClick">
      <xdr:nvSpPr>
        <xdr:cNvPr id="67" name="PTObj_DBranchName_1_17"/>
        <xdr:cNvSpPr txBox="1">
          <a:spLocks noChangeArrowheads="1"/>
        </xdr:cNvSpPr>
      </xdr:nvSpPr>
      <xdr:spPr>
        <a:xfrm>
          <a:off x="7315200" y="7029450"/>
          <a:ext cx="4095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Screen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"/>
  <sheetViews>
    <sheetView workbookViewId="0" topLeftCell="A1">
      <selection activeCell="C25" sqref="C25"/>
    </sheetView>
  </sheetViews>
  <sheetFormatPr defaultColWidth="9.140625" defaultRowHeight="12.75"/>
  <cols>
    <col min="2" max="2" width="13.8515625" style="0" customWidth="1"/>
    <col min="5" max="5" width="15.421875" style="0" customWidth="1"/>
  </cols>
  <sheetData>
    <row r="1" ht="13.5" thickBot="1"/>
    <row r="2" spans="2:10" ht="13.5" thickBot="1">
      <c r="B2" s="13"/>
      <c r="C2" s="14" t="s">
        <v>67</v>
      </c>
      <c r="D2" s="15" t="s">
        <v>68</v>
      </c>
      <c r="E2" s="13"/>
      <c r="F2" s="13"/>
      <c r="G2" s="13"/>
      <c r="H2" s="13"/>
      <c r="I2" s="13"/>
      <c r="J2" s="13"/>
    </row>
    <row r="3" spans="2:10" ht="13.5" thickBot="1">
      <c r="B3" s="13"/>
      <c r="C3" s="18">
        <v>0.8</v>
      </c>
      <c r="D3" s="19">
        <v>0.2</v>
      </c>
      <c r="E3" s="13"/>
      <c r="F3" s="13"/>
      <c r="G3" s="13"/>
      <c r="H3" s="13"/>
      <c r="I3" s="13"/>
      <c r="J3" s="13"/>
    </row>
    <row r="4" spans="2:10" ht="13.5" thickBot="1">
      <c r="B4" s="21" t="s">
        <v>71</v>
      </c>
      <c r="C4" s="14" t="s">
        <v>74</v>
      </c>
      <c r="D4" s="15" t="s">
        <v>75</v>
      </c>
      <c r="E4" s="14" t="s">
        <v>72</v>
      </c>
      <c r="F4" s="20" t="s">
        <v>73</v>
      </c>
      <c r="G4" s="21" t="s">
        <v>71</v>
      </c>
      <c r="H4" s="20" t="s">
        <v>76</v>
      </c>
      <c r="I4" s="15" t="s">
        <v>77</v>
      </c>
      <c r="J4" s="13"/>
    </row>
    <row r="5" spans="2:10" ht="12.75">
      <c r="B5" s="22" t="s">
        <v>69</v>
      </c>
      <c r="C5" s="24">
        <v>0.05</v>
      </c>
      <c r="D5" s="25">
        <v>0.25</v>
      </c>
      <c r="E5" s="24">
        <f>C3*C5</f>
        <v>0.04000000000000001</v>
      </c>
      <c r="F5" s="28">
        <f>D3*D5</f>
        <v>0.05</v>
      </c>
      <c r="G5" s="30">
        <f>E5+F5</f>
        <v>0.09000000000000001</v>
      </c>
      <c r="H5" s="33">
        <f>E5/G5</f>
        <v>0.4444444444444445</v>
      </c>
      <c r="I5" s="34">
        <f>F5/G5</f>
        <v>0.5555555555555555</v>
      </c>
      <c r="J5" s="35">
        <f>SUM(H5:I5)</f>
        <v>1</v>
      </c>
    </row>
    <row r="6" spans="2:10" ht="13.5" thickBot="1">
      <c r="B6" s="23" t="s">
        <v>70</v>
      </c>
      <c r="C6" s="26">
        <f>1-C5</f>
        <v>0.95</v>
      </c>
      <c r="D6" s="27">
        <f>1-D5</f>
        <v>0.75</v>
      </c>
      <c r="E6" s="26">
        <f>C3*C6</f>
        <v>0.76</v>
      </c>
      <c r="F6" s="29">
        <f>D3*D6</f>
        <v>0.15000000000000002</v>
      </c>
      <c r="G6" s="30">
        <f>E6+F6</f>
        <v>0.91</v>
      </c>
      <c r="H6" s="36">
        <f>E6/G6</f>
        <v>0.8351648351648352</v>
      </c>
      <c r="I6" s="37">
        <f>F6/G6</f>
        <v>0.16483516483516486</v>
      </c>
      <c r="J6" s="31">
        <f>SUM(H6:I6)</f>
        <v>1</v>
      </c>
    </row>
    <row r="7" spans="2:10" ht="13.5" thickBot="1">
      <c r="B7" s="13"/>
      <c r="C7" s="13"/>
      <c r="D7" s="13"/>
      <c r="E7" s="16">
        <f>SUM(E5:E6)</f>
        <v>0.8</v>
      </c>
      <c r="F7" s="17">
        <f>SUM(F5:F6)</f>
        <v>0.2</v>
      </c>
      <c r="G7" s="32">
        <f>SUM(G5:G6)</f>
        <v>1</v>
      </c>
      <c r="H7" s="13"/>
      <c r="I7" s="13"/>
      <c r="J7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24:J57"/>
  <sheetViews>
    <sheetView tabSelected="1" zoomScale="85" zoomScaleNormal="85" workbookViewId="0" topLeftCell="A22">
      <selection activeCell="E28" sqref="E28"/>
    </sheetView>
  </sheetViews>
  <sheetFormatPr defaultColWidth="9.140625" defaultRowHeight="12.75"/>
  <cols>
    <col min="5" max="5" width="21.00390625" style="0" customWidth="1"/>
    <col min="6" max="6" width="24.00390625" style="0" customWidth="1"/>
    <col min="7" max="8" width="24.140625" style="0" customWidth="1"/>
    <col min="9" max="9" width="24.00390625" style="0" customWidth="1"/>
    <col min="10" max="10" width="16.7109375" style="0" customWidth="1"/>
  </cols>
  <sheetData>
    <row r="24" spans="9:10" ht="12.75">
      <c r="I24" s="12">
        <f>Calculations!H6</f>
        <v>0.8351648351648352</v>
      </c>
      <c r="J24" s="5">
        <f>_XLL.PTREENODEPROBABILITY(treeCalc_1!$F$2,11)</f>
        <v>0</v>
      </c>
    </row>
    <row r="25" spans="9:10" ht="12.75">
      <c r="I25" s="6">
        <v>750</v>
      </c>
      <c r="J25" s="4">
        <f>_XLL.PTREENODEVALUE(treeCalc_1!$F$2,11)</f>
        <v>875</v>
      </c>
    </row>
    <row r="26" spans="8:9" ht="12.75">
      <c r="H26" s="9" t="b">
        <f>_XLL.PTREENODEDECISION(treeCalc_1!$F$2,10)</f>
        <v>1</v>
      </c>
      <c r="I26" s="10" t="s">
        <v>51</v>
      </c>
    </row>
    <row r="27" spans="8:9" ht="12.75">
      <c r="H27" s="6">
        <v>0</v>
      </c>
      <c r="I27" s="11">
        <f>_XLL.PTREENODEVALUE(treeCalc_1!$F$2,10)</f>
        <v>1369.5054945054947</v>
      </c>
    </row>
    <row r="28" spans="9:10" ht="12.75">
      <c r="I28" s="12">
        <f>Calculations!I6</f>
        <v>0.16483516483516486</v>
      </c>
      <c r="J28" s="5">
        <f>_XLL.PTREENODEPROBABILITY(treeCalc_1!$F$2,12)</f>
        <v>0</v>
      </c>
    </row>
    <row r="29" spans="9:10" ht="12.75">
      <c r="I29" s="6">
        <v>3750</v>
      </c>
      <c r="J29" s="4">
        <f>_XLL.PTREENODEVALUE(treeCalc_1!$F$2,12)</f>
        <v>3875</v>
      </c>
    </row>
    <row r="30" spans="7:8" ht="12.75" customHeight="1">
      <c r="G30" s="12">
        <f>Calculations!G6</f>
        <v>0.91</v>
      </c>
      <c r="H30" s="7" t="s">
        <v>43</v>
      </c>
    </row>
    <row r="31" spans="7:8" ht="12.75" customHeight="1">
      <c r="G31" s="6">
        <v>0</v>
      </c>
      <c r="H31" s="8">
        <f>_XLL.PTREENODEVALUE(treeCalc_1!$F$2,8)</f>
        <v>1369.5054945054947</v>
      </c>
    </row>
    <row r="32" spans="8:9" ht="12.75" customHeight="1">
      <c r="H32" s="9" t="b">
        <f>_XLL.PTREENODEDECISION(treeCalc_1!$F$2,13)</f>
        <v>0</v>
      </c>
      <c r="I32" s="5">
        <f>_XLL.PTREENODEPROBABILITY(treeCalc_1!$F$2,13)</f>
        <v>0</v>
      </c>
    </row>
    <row r="33" spans="8:9" ht="12.75" customHeight="1">
      <c r="H33" s="6">
        <v>1500</v>
      </c>
      <c r="I33" s="4">
        <f>_XLL.PTREENODEVALUE(treeCalc_1!$F$2,13)</f>
        <v>1625</v>
      </c>
    </row>
    <row r="34" spans="6:7" ht="12.75" customHeight="1">
      <c r="F34" s="9" t="b">
        <f>_XLL.PTREENODEDECISION(treeCalc_1!$F$2,2)</f>
        <v>0</v>
      </c>
      <c r="G34" s="10" t="s">
        <v>51</v>
      </c>
    </row>
    <row r="35" spans="6:7" ht="12.75" customHeight="1">
      <c r="F35" s="6">
        <v>125</v>
      </c>
      <c r="G35" s="11">
        <f>_XLL.PTREENODEVALUE(treeCalc_1!$F$2,2)</f>
        <v>1392.5000000000002</v>
      </c>
    </row>
    <row r="36" spans="9:10" ht="12.75" customHeight="1">
      <c r="I36" s="12">
        <f>Calculations!H5</f>
        <v>0.4444444444444445</v>
      </c>
      <c r="J36" s="5">
        <f>_XLL.PTREENODEPROBABILITY(treeCalc_1!$F$2,15)</f>
        <v>0</v>
      </c>
    </row>
    <row r="37" spans="9:10" ht="12.75" customHeight="1">
      <c r="I37" s="6">
        <v>750</v>
      </c>
      <c r="J37" s="4">
        <f>_XLL.PTREENODEVALUE(treeCalc_1!$F$2,15)</f>
        <v>875</v>
      </c>
    </row>
    <row r="38" spans="8:9" ht="12.75" customHeight="1">
      <c r="H38" s="9" t="b">
        <f>_XLL.PTREENODEDECISION(treeCalc_1!$F$2,14)</f>
        <v>0</v>
      </c>
      <c r="I38" s="10" t="s">
        <v>51</v>
      </c>
    </row>
    <row r="39" spans="8:9" ht="12.75" customHeight="1">
      <c r="H39" s="6">
        <v>0</v>
      </c>
      <c r="I39" s="11">
        <f>_XLL.PTREENODEVALUE(treeCalc_1!$F$2,14)</f>
        <v>2541.666666666666</v>
      </c>
    </row>
    <row r="40" spans="9:10" ht="12.75" customHeight="1">
      <c r="I40" s="12">
        <f>Calculations!I5</f>
        <v>0.5555555555555555</v>
      </c>
      <c r="J40" s="5">
        <f>_XLL.PTREENODEPROBABILITY(treeCalc_1!$F$2,16)</f>
        <v>0</v>
      </c>
    </row>
    <row r="41" spans="9:10" ht="12.75" customHeight="1">
      <c r="I41" s="6">
        <v>3750</v>
      </c>
      <c r="J41" s="4">
        <f>_XLL.PTREENODEVALUE(treeCalc_1!$F$2,16)</f>
        <v>3875</v>
      </c>
    </row>
    <row r="42" spans="7:8" ht="12.75" customHeight="1">
      <c r="G42" s="12">
        <f>Calculations!G5</f>
        <v>0.09000000000000001</v>
      </c>
      <c r="H42" s="7" t="s">
        <v>43</v>
      </c>
    </row>
    <row r="43" spans="7:8" ht="12.75" customHeight="1">
      <c r="G43" s="6">
        <v>0</v>
      </c>
      <c r="H43" s="8">
        <f>_XLL.PTREENODEVALUE(treeCalc_1!$F$2,9)</f>
        <v>1625</v>
      </c>
    </row>
    <row r="44" spans="8:9" ht="12.75" customHeight="1">
      <c r="H44" s="9" t="b">
        <f>_XLL.PTREENODEDECISION(treeCalc_1!$F$2,17)</f>
        <v>1</v>
      </c>
      <c r="I44" s="5">
        <f>_XLL.PTREENODEPROBABILITY(treeCalc_1!$F$2,17)</f>
        <v>0</v>
      </c>
    </row>
    <row r="45" spans="8:9" ht="12.75" customHeight="1">
      <c r="H45" s="6">
        <v>1500</v>
      </c>
      <c r="I45" s="4">
        <f>_XLL.PTREENODEVALUE(treeCalc_1!$F$2,17)</f>
        <v>1625</v>
      </c>
    </row>
    <row r="46" spans="5:6" ht="12.75" customHeight="1">
      <c r="E46" s="6"/>
      <c r="F46" s="7" t="s">
        <v>43</v>
      </c>
    </row>
    <row r="47" spans="5:6" ht="12.75" customHeight="1">
      <c r="E47" s="6"/>
      <c r="F47" s="8">
        <f>_XLL.PTREENODEVALUE(treeCalc_1!$F$2,1)</f>
        <v>1350</v>
      </c>
    </row>
    <row r="48" spans="8:9" ht="12.75" customHeight="1">
      <c r="H48" s="12">
        <f>Calculations!C3</f>
        <v>0.8</v>
      </c>
      <c r="I48" s="5">
        <f>_XLL.PTREENODEPROBABILITY(treeCalc_1!$F$2,6)</f>
        <v>0.8</v>
      </c>
    </row>
    <row r="49" spans="8:9" ht="12.75" customHeight="1">
      <c r="H49" s="6">
        <v>750</v>
      </c>
      <c r="I49" s="4">
        <f>_XLL.PTREENODEVALUE(treeCalc_1!$F$2,6)</f>
        <v>750</v>
      </c>
    </row>
    <row r="50" spans="7:8" ht="12.75" customHeight="1">
      <c r="G50" s="9" t="b">
        <f>_XLL.PTREENODEDECISION(treeCalc_1!$F$2,4)</f>
        <v>1</v>
      </c>
      <c r="H50" s="10" t="s">
        <v>51</v>
      </c>
    </row>
    <row r="51" spans="7:8" ht="12.75" customHeight="1">
      <c r="G51" s="6">
        <v>0</v>
      </c>
      <c r="H51" s="11">
        <f>_XLL.PTREENODEVALUE(treeCalc_1!$F$2,4)</f>
        <v>1350</v>
      </c>
    </row>
    <row r="52" spans="8:9" ht="12.75" customHeight="1">
      <c r="H52" s="12">
        <f>Calculations!D3</f>
        <v>0.2</v>
      </c>
      <c r="I52" s="5">
        <f>_XLL.PTREENODEPROBABILITY(treeCalc_1!$F$2,7)</f>
        <v>0.2</v>
      </c>
    </row>
    <row r="53" spans="8:9" ht="12.75" customHeight="1">
      <c r="H53" s="6">
        <v>3750</v>
      </c>
      <c r="I53" s="4">
        <f>_XLL.PTREENODEVALUE(treeCalc_1!$F$2,7)</f>
        <v>3750</v>
      </c>
    </row>
    <row r="54" spans="6:7" ht="12.75" customHeight="1">
      <c r="F54" s="9" t="b">
        <f>_XLL.PTREENODEDECISION(treeCalc_1!$F$2,3)</f>
        <v>1</v>
      </c>
      <c r="G54" s="7" t="s">
        <v>43</v>
      </c>
    </row>
    <row r="55" spans="6:7" ht="12.75" customHeight="1">
      <c r="F55" s="6">
        <v>0</v>
      </c>
      <c r="G55" s="8">
        <f>_XLL.PTREENODEVALUE(treeCalc_1!$F$2,3)</f>
        <v>1350</v>
      </c>
    </row>
    <row r="56" spans="7:8" ht="12.75" customHeight="1">
      <c r="G56" s="9" t="b">
        <f>_XLL.PTREENODEDECISION(treeCalc_1!$F$2,5)</f>
        <v>0</v>
      </c>
      <c r="H56" s="5">
        <f>_XLL.PTREENODEPROBABILITY(treeCalc_1!$F$2,5)</f>
        <v>0</v>
      </c>
    </row>
    <row r="57" spans="7:8" ht="12.75" customHeight="1">
      <c r="G57" s="6">
        <v>1500</v>
      </c>
      <c r="H57" s="4">
        <f>_XLL.PTREENODEVALUE(treeCalc_1!$F$2,5)</f>
        <v>1500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42" sqref="A42"/>
    </sheetView>
  </sheetViews>
  <sheetFormatPr defaultColWidth="9.140625" defaultRowHeight="12.75"/>
  <cols>
    <col min="1" max="16384" width="15.7109375" style="1" customWidth="1"/>
  </cols>
  <sheetData>
    <row r="1" spans="1:12" ht="12.75">
      <c r="A1" s="1" t="s">
        <v>0</v>
      </c>
      <c r="B1" s="2" t="s">
        <v>42</v>
      </c>
      <c r="E1" s="1" t="s">
        <v>8</v>
      </c>
      <c r="F1" s="1">
        <v>3</v>
      </c>
      <c r="H1" s="1" t="s">
        <v>14</v>
      </c>
      <c r="I1" s="2" t="s">
        <v>40</v>
      </c>
      <c r="K1" s="1" t="s">
        <v>19</v>
      </c>
      <c r="L1" s="1">
        <v>100</v>
      </c>
    </row>
    <row r="2" spans="1:6" ht="12.75">
      <c r="A2" s="1" t="s">
        <v>1</v>
      </c>
      <c r="B2" s="1" t="e">
        <f>'Decision Tree'!#REF!</f>
        <v>#REF!</v>
      </c>
      <c r="E2" s="1" t="s">
        <v>9</v>
      </c>
      <c r="F2" s="1">
        <f>_XLL.PTREEEVALUATE5(B3,$L$11:$L$27,$J$11:$J$27,$K$11:$K$27,$N$11:$N$27,$G$11:$G$27,,L1)</f>
        <v>1945601</v>
      </c>
    </row>
    <row r="3" spans="1:9" ht="12.75">
      <c r="A3" s="1" t="s">
        <v>2</v>
      </c>
      <c r="B3" s="1" t="s">
        <v>65</v>
      </c>
      <c r="E3" s="1" t="s">
        <v>10</v>
      </c>
      <c r="F3" s="2" t="s">
        <v>36</v>
      </c>
      <c r="H3" s="1" t="s">
        <v>15</v>
      </c>
      <c r="I3" s="3" t="s">
        <v>38</v>
      </c>
    </row>
    <row r="4" spans="1:9" ht="12.75">
      <c r="A4" s="1" t="s">
        <v>3</v>
      </c>
      <c r="B4" s="1" t="s">
        <v>35</v>
      </c>
      <c r="E4" s="1" t="s">
        <v>11</v>
      </c>
      <c r="F4" s="2" t="s">
        <v>37</v>
      </c>
      <c r="H4" s="1" t="s">
        <v>16</v>
      </c>
      <c r="I4" s="2" t="s">
        <v>39</v>
      </c>
    </row>
    <row r="5" spans="1:9" ht="12.75">
      <c r="A5" s="1" t="s">
        <v>4</v>
      </c>
      <c r="B5" s="1">
        <v>0</v>
      </c>
      <c r="E5" s="1" t="s">
        <v>12</v>
      </c>
      <c r="F5" s="2" t="s">
        <v>37</v>
      </c>
      <c r="H5" s="1" t="s">
        <v>17</v>
      </c>
      <c r="I5" s="3" t="s">
        <v>38</v>
      </c>
    </row>
    <row r="6" spans="1:9" ht="12.75">
      <c r="A6" s="1" t="s">
        <v>5</v>
      </c>
      <c r="E6" s="1" t="s">
        <v>13</v>
      </c>
      <c r="F6" s="2" t="s">
        <v>36</v>
      </c>
      <c r="H6" s="1" t="s">
        <v>18</v>
      </c>
      <c r="I6" s="2" t="s">
        <v>39</v>
      </c>
    </row>
    <row r="7" spans="1:2" ht="12.75">
      <c r="A7" s="1" t="s">
        <v>6</v>
      </c>
      <c r="B7" s="2" t="s">
        <v>40</v>
      </c>
    </row>
    <row r="8" spans="1:2" ht="12.75">
      <c r="A8" s="1" t="s">
        <v>7</v>
      </c>
      <c r="B8" s="1">
        <v>17</v>
      </c>
    </row>
    <row r="10" spans="1:16" ht="12.75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26</v>
      </c>
      <c r="H10" s="1" t="s">
        <v>27</v>
      </c>
      <c r="I10" s="1" t="s">
        <v>28</v>
      </c>
      <c r="J10" s="1" t="s">
        <v>29</v>
      </c>
      <c r="K10" s="1" t="s">
        <v>30</v>
      </c>
      <c r="L10" s="1" t="s">
        <v>2</v>
      </c>
      <c r="M10" s="1" t="s">
        <v>31</v>
      </c>
      <c r="N10" s="1" t="s">
        <v>32</v>
      </c>
      <c r="O10" s="1" t="s">
        <v>33</v>
      </c>
      <c r="P10" s="1" t="s">
        <v>34</v>
      </c>
    </row>
    <row r="11" spans="1:16" ht="12.75">
      <c r="A11" s="1">
        <f>'Decision Tree'!$F$47</f>
        <v>1350</v>
      </c>
      <c r="B11" s="1" t="str">
        <f>B1</f>
        <v>Test or Screen</v>
      </c>
      <c r="C11" s="1">
        <v>0</v>
      </c>
      <c r="I11" s="1" t="s">
        <v>41</v>
      </c>
      <c r="J11" s="1">
        <f>'Decision Tree'!$E$47</f>
        <v>0</v>
      </c>
      <c r="K11" s="1">
        <f>'Decision Tree'!$E$46</f>
        <v>0</v>
      </c>
      <c r="L11" s="1" t="s">
        <v>44</v>
      </c>
      <c r="M11" s="1">
        <v>0</v>
      </c>
      <c r="O11" s="1" t="str">
        <f>'Decision Tree'!$F$46</f>
        <v>Decision</v>
      </c>
      <c r="P11" s="1" t="b">
        <v>0</v>
      </c>
    </row>
    <row r="12" spans="1:16" ht="12.75">
      <c r="A12" s="1">
        <f>'Decision Tree'!$G$35</f>
        <v>1392.5000000000002</v>
      </c>
      <c r="B12" s="2" t="s">
        <v>45</v>
      </c>
      <c r="C12" s="1">
        <v>0</v>
      </c>
      <c r="I12" s="1" t="s">
        <v>41</v>
      </c>
      <c r="J12" s="1">
        <f>'Decision Tree'!$F$35</f>
        <v>125</v>
      </c>
      <c r="L12" s="1" t="s">
        <v>56</v>
      </c>
      <c r="M12" s="1">
        <v>0</v>
      </c>
      <c r="O12" s="1" t="str">
        <f>'Decision Tree'!$G$34</f>
        <v>Chance</v>
      </c>
      <c r="P12" s="1" t="b">
        <v>0</v>
      </c>
    </row>
    <row r="13" spans="1:16" ht="12.75">
      <c r="A13" s="1">
        <f>'Decision Tree'!$G$55</f>
        <v>1350</v>
      </c>
      <c r="B13" s="2" t="s">
        <v>46</v>
      </c>
      <c r="C13" s="1">
        <v>0</v>
      </c>
      <c r="I13" s="1" t="s">
        <v>41</v>
      </c>
      <c r="J13" s="1">
        <f>'Decision Tree'!$F$55</f>
        <v>0</v>
      </c>
      <c r="L13" s="1" t="s">
        <v>48</v>
      </c>
      <c r="M13" s="1">
        <v>0</v>
      </c>
      <c r="O13" s="1" t="str">
        <f>'Decision Tree'!$G$54</f>
        <v>Decision</v>
      </c>
      <c r="P13" s="1" t="b">
        <v>0</v>
      </c>
    </row>
    <row r="14" spans="1:16" ht="12.75">
      <c r="A14" s="1">
        <f>'Decision Tree'!$H$51</f>
        <v>1350</v>
      </c>
      <c r="B14" s="2" t="s">
        <v>50</v>
      </c>
      <c r="C14" s="1">
        <v>0</v>
      </c>
      <c r="I14" s="1" t="s">
        <v>41</v>
      </c>
      <c r="J14" s="1">
        <f>'Decision Tree'!$G$51</f>
        <v>0</v>
      </c>
      <c r="L14" s="1" t="s">
        <v>53</v>
      </c>
      <c r="M14" s="1">
        <v>0</v>
      </c>
      <c r="O14" s="1" t="str">
        <f>'Decision Tree'!$H$50</f>
        <v>Chance</v>
      </c>
      <c r="P14" s="1" t="b">
        <v>0</v>
      </c>
    </row>
    <row r="15" spans="1:16" ht="12.75">
      <c r="A15" s="1">
        <f>'Decision Tree'!$H$57</f>
        <v>1500</v>
      </c>
      <c r="B15" s="2" t="s">
        <v>49</v>
      </c>
      <c r="C15" s="1">
        <v>0</v>
      </c>
      <c r="H15" s="1" t="s">
        <v>41</v>
      </c>
      <c r="I15" s="1" t="s">
        <v>41</v>
      </c>
      <c r="J15" s="1">
        <f>'Decision Tree'!$G$57</f>
        <v>1500</v>
      </c>
      <c r="L15" s="1" t="s">
        <v>47</v>
      </c>
      <c r="M15" s="1">
        <v>0</v>
      </c>
      <c r="P15" s="1" t="b">
        <v>0</v>
      </c>
    </row>
    <row r="16" spans="1:16" ht="12.75">
      <c r="A16" s="1">
        <f>'Decision Tree'!$I$49</f>
        <v>750</v>
      </c>
      <c r="B16" s="2" t="s">
        <v>54</v>
      </c>
      <c r="C16" s="1">
        <v>0</v>
      </c>
      <c r="H16" s="1" t="s">
        <v>41</v>
      </c>
      <c r="I16" s="1" t="s">
        <v>41</v>
      </c>
      <c r="J16" s="1">
        <f>'Decision Tree'!$H$49</f>
        <v>750</v>
      </c>
      <c r="K16" s="1">
        <f>'Decision Tree'!$H$48</f>
        <v>0.8</v>
      </c>
      <c r="L16" s="1" t="s">
        <v>52</v>
      </c>
      <c r="M16" s="1">
        <v>0</v>
      </c>
      <c r="P16" s="1" t="b">
        <v>0</v>
      </c>
    </row>
    <row r="17" spans="1:16" ht="12.75">
      <c r="A17" s="1">
        <f>'Decision Tree'!$I$53</f>
        <v>3750</v>
      </c>
      <c r="B17" s="2" t="s">
        <v>55</v>
      </c>
      <c r="C17" s="1">
        <v>0</v>
      </c>
      <c r="H17" s="1" t="s">
        <v>41</v>
      </c>
      <c r="I17" s="1" t="s">
        <v>41</v>
      </c>
      <c r="J17" s="1">
        <f>'Decision Tree'!$H$53</f>
        <v>3750</v>
      </c>
      <c r="K17" s="1">
        <f>'Decision Tree'!$H$52</f>
        <v>0.2</v>
      </c>
      <c r="L17" s="1" t="s">
        <v>52</v>
      </c>
      <c r="M17" s="1">
        <v>0</v>
      </c>
      <c r="P17" s="1" t="b">
        <v>0</v>
      </c>
    </row>
    <row r="18" spans="1:16" ht="12.75">
      <c r="A18" s="1">
        <f>'Decision Tree'!$H$31</f>
        <v>1369.5054945054947</v>
      </c>
      <c r="B18" s="2" t="s">
        <v>57</v>
      </c>
      <c r="C18" s="1">
        <v>0</v>
      </c>
      <c r="I18" s="1" t="s">
        <v>41</v>
      </c>
      <c r="J18" s="1">
        <f>'Decision Tree'!$G$31</f>
        <v>0</v>
      </c>
      <c r="K18" s="1">
        <f>'Decision Tree'!$G$30</f>
        <v>0.91</v>
      </c>
      <c r="L18" s="1" t="s">
        <v>59</v>
      </c>
      <c r="M18" s="1">
        <v>0</v>
      </c>
      <c r="O18" s="1" t="str">
        <f>'Decision Tree'!$H$30</f>
        <v>Decision</v>
      </c>
      <c r="P18" s="1" t="b">
        <v>0</v>
      </c>
    </row>
    <row r="19" spans="1:16" ht="12.75">
      <c r="A19" s="1">
        <f>'Decision Tree'!$H$43</f>
        <v>1625</v>
      </c>
      <c r="B19" s="2" t="s">
        <v>58</v>
      </c>
      <c r="C19" s="1">
        <v>0</v>
      </c>
      <c r="I19" s="1" t="s">
        <v>41</v>
      </c>
      <c r="J19" s="1">
        <f>'Decision Tree'!$G$43</f>
        <v>0</v>
      </c>
      <c r="K19" s="1">
        <f>'Decision Tree'!$G$42</f>
        <v>0.09000000000000001</v>
      </c>
      <c r="L19" s="1" t="s">
        <v>62</v>
      </c>
      <c r="M19" s="1">
        <v>0</v>
      </c>
      <c r="O19" s="1" t="str">
        <f>'Decision Tree'!$H$42</f>
        <v>Decision</v>
      </c>
      <c r="P19" s="1" t="b">
        <v>0</v>
      </c>
    </row>
    <row r="20" spans="1:16" ht="12.75">
      <c r="A20" s="1">
        <f>'Decision Tree'!$I$27</f>
        <v>1369.5054945054947</v>
      </c>
      <c r="B20" s="2" t="s">
        <v>50</v>
      </c>
      <c r="C20" s="1">
        <v>0</v>
      </c>
      <c r="I20" s="1" t="s">
        <v>41</v>
      </c>
      <c r="J20" s="1">
        <f>'Decision Tree'!$H$27</f>
        <v>0</v>
      </c>
      <c r="L20" s="1" t="s">
        <v>66</v>
      </c>
      <c r="M20" s="1">
        <v>0</v>
      </c>
      <c r="O20" s="1" t="str">
        <f>'Decision Tree'!$I$26</f>
        <v>Chance</v>
      </c>
      <c r="P20" s="1" t="b">
        <v>0</v>
      </c>
    </row>
    <row r="21" spans="1:16" ht="12.75">
      <c r="A21" s="1">
        <f>'Decision Tree'!$J$25</f>
        <v>875</v>
      </c>
      <c r="B21" s="2" t="s">
        <v>54</v>
      </c>
      <c r="C21" s="1">
        <v>0</v>
      </c>
      <c r="H21" s="1" t="s">
        <v>41</v>
      </c>
      <c r="I21" s="1" t="s">
        <v>41</v>
      </c>
      <c r="J21" s="1">
        <f>'Decision Tree'!$I$25</f>
        <v>750</v>
      </c>
      <c r="K21" s="1">
        <f>'Decision Tree'!$I$24</f>
        <v>0.8351648351648352</v>
      </c>
      <c r="L21" s="1" t="s">
        <v>60</v>
      </c>
      <c r="M21" s="1">
        <v>0</v>
      </c>
      <c r="P21" s="1" t="b">
        <v>0</v>
      </c>
    </row>
    <row r="22" spans="1:16" ht="12.75">
      <c r="A22" s="1">
        <f>'Decision Tree'!$J$29</f>
        <v>3875</v>
      </c>
      <c r="B22" s="2" t="s">
        <v>55</v>
      </c>
      <c r="C22" s="1">
        <v>0</v>
      </c>
      <c r="H22" s="1" t="s">
        <v>41</v>
      </c>
      <c r="I22" s="1" t="s">
        <v>41</v>
      </c>
      <c r="J22" s="1">
        <f>'Decision Tree'!$I$29</f>
        <v>3750</v>
      </c>
      <c r="K22" s="1">
        <f>'Decision Tree'!$I$28</f>
        <v>0.16483516483516486</v>
      </c>
      <c r="L22" s="1" t="s">
        <v>60</v>
      </c>
      <c r="M22" s="1">
        <v>0</v>
      </c>
      <c r="P22" s="1" t="b">
        <v>0</v>
      </c>
    </row>
    <row r="23" spans="1:16" ht="12.75">
      <c r="A23" s="1">
        <f>'Decision Tree'!$I$33</f>
        <v>1625</v>
      </c>
      <c r="B23" s="2" t="s">
        <v>49</v>
      </c>
      <c r="C23" s="1">
        <v>0</v>
      </c>
      <c r="H23" s="1" t="s">
        <v>41</v>
      </c>
      <c r="I23" s="1" t="s">
        <v>41</v>
      </c>
      <c r="J23" s="1">
        <f>'Decision Tree'!$H$33</f>
        <v>1500</v>
      </c>
      <c r="L23" s="1" t="s">
        <v>61</v>
      </c>
      <c r="M23" s="1">
        <v>0</v>
      </c>
      <c r="P23" s="1" t="b">
        <v>0</v>
      </c>
    </row>
    <row r="24" spans="1:16" ht="12.75">
      <c r="A24" s="1">
        <f>'Decision Tree'!$I$39</f>
        <v>2541.666666666666</v>
      </c>
      <c r="B24" s="2" t="s">
        <v>50</v>
      </c>
      <c r="C24" s="1">
        <v>0</v>
      </c>
      <c r="I24" s="1" t="s">
        <v>41</v>
      </c>
      <c r="J24" s="1">
        <f>'Decision Tree'!$H$39</f>
        <v>0</v>
      </c>
      <c r="L24" s="1" t="s">
        <v>63</v>
      </c>
      <c r="M24" s="1">
        <v>0</v>
      </c>
      <c r="O24" s="1" t="str">
        <f>'Decision Tree'!$I$38</f>
        <v>Chance</v>
      </c>
      <c r="P24" s="1" t="b">
        <v>0</v>
      </c>
    </row>
    <row r="25" spans="1:16" ht="12.75">
      <c r="A25" s="1">
        <f>'Decision Tree'!$J$37</f>
        <v>875</v>
      </c>
      <c r="B25" s="2" t="s">
        <v>54</v>
      </c>
      <c r="C25" s="1">
        <v>0</v>
      </c>
      <c r="H25" s="1" t="s">
        <v>41</v>
      </c>
      <c r="I25" s="1" t="s">
        <v>41</v>
      </c>
      <c r="J25" s="1">
        <f>'Decision Tree'!$I$37</f>
        <v>750</v>
      </c>
      <c r="K25" s="1">
        <f>'Decision Tree'!$I$36</f>
        <v>0.4444444444444445</v>
      </c>
      <c r="L25" s="1" t="s">
        <v>64</v>
      </c>
      <c r="M25" s="1">
        <v>0</v>
      </c>
      <c r="P25" s="1" t="b">
        <v>0</v>
      </c>
    </row>
    <row r="26" spans="1:16" ht="12.75">
      <c r="A26" s="1">
        <f>'Decision Tree'!$J$41</f>
        <v>3875</v>
      </c>
      <c r="B26" s="2" t="s">
        <v>55</v>
      </c>
      <c r="C26" s="1">
        <v>0</v>
      </c>
      <c r="H26" s="1" t="s">
        <v>41</v>
      </c>
      <c r="I26" s="1" t="s">
        <v>41</v>
      </c>
      <c r="J26" s="1">
        <f>'Decision Tree'!$I$41</f>
        <v>3750</v>
      </c>
      <c r="K26" s="1">
        <f>'Decision Tree'!$I$40</f>
        <v>0.5555555555555555</v>
      </c>
      <c r="L26" s="1" t="s">
        <v>64</v>
      </c>
      <c r="M26" s="1">
        <v>0</v>
      </c>
      <c r="P26" s="1" t="b">
        <v>0</v>
      </c>
    </row>
    <row r="27" spans="1:16" ht="12.75">
      <c r="A27" s="1">
        <f>'Decision Tree'!$I$45</f>
        <v>1625</v>
      </c>
      <c r="B27" s="2" t="s">
        <v>49</v>
      </c>
      <c r="C27" s="1">
        <v>0</v>
      </c>
      <c r="H27" s="1" t="s">
        <v>41</v>
      </c>
      <c r="I27" s="1" t="s">
        <v>41</v>
      </c>
      <c r="J27" s="1">
        <f>'Decision Tree'!$H$45</f>
        <v>1500</v>
      </c>
      <c r="L27" s="1" t="s">
        <v>78</v>
      </c>
      <c r="M27" s="1">
        <v>0</v>
      </c>
      <c r="P27" s="1" t="b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George 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Rene van Dorp</dc:creator>
  <cp:keywords/>
  <dc:description/>
  <cp:lastModifiedBy>Johan Rene van Dorp</cp:lastModifiedBy>
  <dcterms:created xsi:type="dcterms:W3CDTF">2011-06-09T21:35:31Z</dcterms:created>
  <dcterms:modified xsi:type="dcterms:W3CDTF">2011-06-09T22:01:10Z</dcterms:modified>
  <cp:category/>
  <cp:version/>
  <cp:contentType/>
  <cp:contentStatus/>
</cp:coreProperties>
</file>