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520" firstSheet="1" activeTab="7"/>
  </bookViews>
  <sheets>
    <sheet name="treeCalc_2" sheetId="1" state="veryHidden" r:id="rId1"/>
    <sheet name="Original" sheetId="2" r:id="rId2"/>
    <sheet name="treeCalc_1" sheetId="3" state="veryHidden" r:id="rId3"/>
    <sheet name="Probability Table" sheetId="4" r:id="rId4"/>
    <sheet name="Question 7.32A" sheetId="5" r:id="rId5"/>
    <sheet name="treeCalc_3" sheetId="6" state="veryHidden" r:id="rId6"/>
    <sheet name="Question 7.32B" sheetId="7" r:id="rId7"/>
    <sheet name="Question 7.34" sheetId="8" r:id="rId8"/>
    <sheet name="treeCalc_4" sheetId="9" state="veryHidden" r:id="rId9"/>
  </sheets>
  <definedNames>
    <definedName name="treeList" hidden="1">"11110000000000000000000000000000000000000000000000000000000000000000000000000000000000000000000000000000000000000000000000000000000000000000000000000000000000000000000000000000000000000000000000000000"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<sst xmlns="http://schemas.openxmlformats.org/spreadsheetml/2006/main" count="387" uniqueCount="81">
  <si>
    <t>Name</t>
  </si>
  <si>
    <t>SheetRef</t>
  </si>
  <si>
    <t>GenInfo</t>
  </si>
  <si>
    <t>Def. Link</t>
  </si>
  <si>
    <t>EXT REFS</t>
  </si>
  <si>
    <t>Def. Form</t>
  </si>
  <si>
    <t>Highest#</t>
  </si>
  <si>
    <t>bformtype</t>
  </si>
  <si>
    <t>valformula</t>
  </si>
  <si>
    <t>pbformula</t>
  </si>
  <si>
    <t>distribution</t>
  </si>
  <si>
    <t>cumPayoffFunction</t>
  </si>
  <si>
    <t>link</t>
  </si>
  <si>
    <t>ENDNODEFORMULA</t>
  </si>
  <si>
    <t>VAL</t>
  </si>
  <si>
    <t>PB</t>
  </si>
  <si>
    <t>IntRefs</t>
  </si>
  <si>
    <t>RefRefs</t>
  </si>
  <si>
    <t>NodeNames</t>
  </si>
  <si>
    <t>=</t>
  </si>
  <si>
    <t>Site Decision</t>
  </si>
  <si>
    <t>DEFAULT</t>
  </si>
  <si>
    <t>2,0,0,2,2,3,0,0,0</t>
  </si>
  <si>
    <t>Site 2</t>
  </si>
  <si>
    <t>4,0,0,0,3,0,0</t>
  </si>
  <si>
    <t>1,0,0,2,4,5,1,0,0</t>
  </si>
  <si>
    <t>Production Site 2</t>
  </si>
  <si>
    <t>Dry</t>
  </si>
  <si>
    <t>Low</t>
  </si>
  <si>
    <t>Site 1</t>
  </si>
  <si>
    <t>1,0,0,2,6,7,1,0,0</t>
  </si>
  <si>
    <t>Presence of a Dome</t>
  </si>
  <si>
    <t>Dome</t>
  </si>
  <si>
    <t>No Dome</t>
  </si>
  <si>
    <t>Production Site 1| Dome Scenario</t>
  </si>
  <si>
    <t>4,0,0,0,6,0,0</t>
  </si>
  <si>
    <t>1,0,0,3,8,10,9,2,0,0</t>
  </si>
  <si>
    <t>High</t>
  </si>
  <si>
    <t>4,0,0,0,7,0,0</t>
  </si>
  <si>
    <t>1,0,0,3,13,12,11,2,0,0</t>
  </si>
  <si>
    <t>Pr(Dome)</t>
  </si>
  <si>
    <t>Pr(No Dome)</t>
  </si>
  <si>
    <t>X</t>
  </si>
  <si>
    <t>Pr(X|Dome)</t>
  </si>
  <si>
    <t>Pr(X|No Dome)</t>
  </si>
  <si>
    <t>Pr(X)</t>
  </si>
  <si>
    <t>Pr(Dome|X)</t>
  </si>
  <si>
    <t>Pr(No Dome|X)</t>
  </si>
  <si>
    <t>Check</t>
  </si>
  <si>
    <r>
      <t xml:space="preserve">Pr(X </t>
    </r>
    <r>
      <rPr>
        <b/>
        <sz val="10"/>
        <rFont val="Symbol"/>
        <family val="1"/>
      </rPr>
      <t>Ç</t>
    </r>
    <r>
      <rPr>
        <b/>
        <sz val="10"/>
        <rFont val="Arial"/>
        <family val="2"/>
      </rPr>
      <t xml:space="preserve"> Dome)</t>
    </r>
  </si>
  <si>
    <r>
      <t xml:space="preserve">Pr(X </t>
    </r>
    <r>
      <rPr>
        <b/>
        <sz val="10"/>
        <rFont val="Symbol"/>
        <family val="1"/>
      </rPr>
      <t>Ç</t>
    </r>
    <r>
      <rPr>
        <b/>
        <sz val="10"/>
        <rFont val="Arial"/>
        <family val="2"/>
      </rPr>
      <t xml:space="preserve"> No Dome)</t>
    </r>
  </si>
  <si>
    <t>+</t>
  </si>
  <si>
    <t>-</t>
  </si>
  <si>
    <t>Oil-Wildcatting Original</t>
  </si>
  <si>
    <t>Oil-Wildcatting 7.32A</t>
  </si>
  <si>
    <t>Oil-Wildcatting 7.32B</t>
  </si>
  <si>
    <t>Difference in EMV</t>
  </si>
  <si>
    <t>Calc Macro</t>
  </si>
  <si>
    <t>Ptree1 Compatibility</t>
  </si>
  <si>
    <t>Eval. Function</t>
  </si>
  <si>
    <t>Creation Version</t>
  </si>
  <si>
    <t>Required Version</t>
  </si>
  <si>
    <t>Recommended Version</t>
  </si>
  <si>
    <t>Last Modified By Version</t>
  </si>
  <si>
    <t>Output Label</t>
  </si>
  <si>
    <t>Output Value NF</t>
  </si>
  <si>
    <t>Output Prob NF</t>
  </si>
  <si>
    <t>Input Value NF</t>
  </si>
  <si>
    <t>Input Prob NF</t>
  </si>
  <si>
    <t>R-Value Ref.</t>
  </si>
  <si>
    <t>Anchor Cell</t>
  </si>
  <si>
    <t>Branch Name</t>
  </si>
  <si>
    <t>Collapsed</t>
  </si>
  <si>
    <t>0,1,1,0,0,Exponential, 0,0,-1,0,-1,0,.0001</t>
  </si>
  <si>
    <t>1.0.?</t>
  </si>
  <si>
    <t>5.0.0</t>
  </si>
  <si>
    <t>5.5.0</t>
  </si>
  <si>
    <t>0,2,1,0,0,Exponential, 0,0,-1,0,-1,0,.0001</t>
  </si>
  <si>
    <t>0,3,1,0,0,Exponential, 0,0,-1,0,-1,0,.0001</t>
  </si>
  <si>
    <t>0,4,1,0,0,Exponential, 0,0,-1,0,-1,0,.0001</t>
  </si>
  <si>
    <t>Oil-Wildcatting Original (2)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</si>
</sst>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10"/>
      <name val="Symbol"/>
      <family val="1"/>
    </font>
    <font>
      <sz val="20"/>
      <color indexed="10"/>
      <name val="Arial"/>
      <family val="0"/>
    </font>
    <font>
      <sz val="8"/>
      <color indexed="17"/>
      <name val="Arial"/>
      <family val="2"/>
    </font>
    <font>
      <sz val="8"/>
      <color indexed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21</xdr:row>
      <xdr:rowOff>152400</xdr:rowOff>
    </xdr:from>
    <xdr:to>
      <xdr:col>6</xdr:col>
      <xdr:colOff>0</xdr:colOff>
      <xdr:row>21</xdr:row>
      <xdr:rowOff>152400</xdr:rowOff>
    </xdr:to>
    <xdr:sp macro="[1]!PtreeEvent_ObjectClick">
      <xdr:nvSpPr>
        <xdr:cNvPr id="1" name="PTObj_DBranchHLine_2_13"/>
        <xdr:cNvSpPr>
          <a:spLocks/>
        </xdr:cNvSpPr>
      </xdr:nvSpPr>
      <xdr:spPr>
        <a:xfrm>
          <a:off x="5895975" y="35528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152400</xdr:rowOff>
    </xdr:from>
    <xdr:to>
      <xdr:col>5</xdr:col>
      <xdr:colOff>228600</xdr:colOff>
      <xdr:row>23</xdr:row>
      <xdr:rowOff>152400</xdr:rowOff>
    </xdr:to>
    <xdr:sp macro="[1]!PtreeEvent_ObjectClick">
      <xdr:nvSpPr>
        <xdr:cNvPr id="2" name="PTObj_DBranchDLine_2_13"/>
        <xdr:cNvSpPr>
          <a:spLocks/>
        </xdr:cNvSpPr>
      </xdr:nvSpPr>
      <xdr:spPr>
        <a:xfrm flipV="1">
          <a:off x="5743575" y="35528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25</xdr:row>
      <xdr:rowOff>152400</xdr:rowOff>
    </xdr:from>
    <xdr:to>
      <xdr:col>6</xdr:col>
      <xdr:colOff>0</xdr:colOff>
      <xdr:row>25</xdr:row>
      <xdr:rowOff>152400</xdr:rowOff>
    </xdr:to>
    <xdr:sp macro="[1]!PtreeEvent_ObjectClick">
      <xdr:nvSpPr>
        <xdr:cNvPr id="3" name="PTObj_DBranchHLine_2_12"/>
        <xdr:cNvSpPr>
          <a:spLocks/>
        </xdr:cNvSpPr>
      </xdr:nvSpPr>
      <xdr:spPr>
        <a:xfrm>
          <a:off x="5895975" y="42005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23</xdr:row>
      <xdr:rowOff>152400</xdr:rowOff>
    </xdr:from>
    <xdr:to>
      <xdr:col>5</xdr:col>
      <xdr:colOff>228600</xdr:colOff>
      <xdr:row>25</xdr:row>
      <xdr:rowOff>152400</xdr:rowOff>
    </xdr:to>
    <xdr:sp macro="[1]!PtreeEvent_ObjectClick">
      <xdr:nvSpPr>
        <xdr:cNvPr id="4" name="PTObj_DBranchDLine_2_12"/>
        <xdr:cNvSpPr>
          <a:spLocks/>
        </xdr:cNvSpPr>
      </xdr:nvSpPr>
      <xdr:spPr>
        <a:xfrm>
          <a:off x="5743575" y="38766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27</xdr:row>
      <xdr:rowOff>152400</xdr:rowOff>
    </xdr:from>
    <xdr:to>
      <xdr:col>6</xdr:col>
      <xdr:colOff>0</xdr:colOff>
      <xdr:row>27</xdr:row>
      <xdr:rowOff>152400</xdr:rowOff>
    </xdr:to>
    <xdr:sp macro="[1]!PtreeEvent_ObjectClick">
      <xdr:nvSpPr>
        <xdr:cNvPr id="5" name="PTObj_DBranchHLine_2_11"/>
        <xdr:cNvSpPr>
          <a:spLocks/>
        </xdr:cNvSpPr>
      </xdr:nvSpPr>
      <xdr:spPr>
        <a:xfrm>
          <a:off x="5895975" y="45243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23</xdr:row>
      <xdr:rowOff>152400</xdr:rowOff>
    </xdr:from>
    <xdr:to>
      <xdr:col>5</xdr:col>
      <xdr:colOff>228600</xdr:colOff>
      <xdr:row>27</xdr:row>
      <xdr:rowOff>152400</xdr:rowOff>
    </xdr:to>
    <xdr:sp macro="[1]!PtreeEvent_ObjectClick">
      <xdr:nvSpPr>
        <xdr:cNvPr id="6" name="PTObj_DBranchDLine_2_11"/>
        <xdr:cNvSpPr>
          <a:spLocks/>
        </xdr:cNvSpPr>
      </xdr:nvSpPr>
      <xdr:spPr>
        <a:xfrm>
          <a:off x="5743575" y="387667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152400</xdr:rowOff>
    </xdr:from>
    <xdr:to>
      <xdr:col>6</xdr:col>
      <xdr:colOff>0</xdr:colOff>
      <xdr:row>15</xdr:row>
      <xdr:rowOff>152400</xdr:rowOff>
    </xdr:to>
    <xdr:sp macro="[1]!PtreeEvent_ObjectClick">
      <xdr:nvSpPr>
        <xdr:cNvPr id="7" name="PTObj_DBranchHLine_2_10"/>
        <xdr:cNvSpPr>
          <a:spLocks/>
        </xdr:cNvSpPr>
      </xdr:nvSpPr>
      <xdr:spPr>
        <a:xfrm>
          <a:off x="5895975" y="25812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13</xdr:row>
      <xdr:rowOff>152400</xdr:rowOff>
    </xdr:from>
    <xdr:to>
      <xdr:col>5</xdr:col>
      <xdr:colOff>228600</xdr:colOff>
      <xdr:row>15</xdr:row>
      <xdr:rowOff>152400</xdr:rowOff>
    </xdr:to>
    <xdr:sp macro="[1]!PtreeEvent_ObjectClick">
      <xdr:nvSpPr>
        <xdr:cNvPr id="8" name="PTObj_DBranchDLine_2_10"/>
        <xdr:cNvSpPr>
          <a:spLocks/>
        </xdr:cNvSpPr>
      </xdr:nvSpPr>
      <xdr:spPr>
        <a:xfrm>
          <a:off x="5743575" y="22574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17</xdr:row>
      <xdr:rowOff>152400</xdr:rowOff>
    </xdr:from>
    <xdr:to>
      <xdr:col>6</xdr:col>
      <xdr:colOff>0</xdr:colOff>
      <xdr:row>17</xdr:row>
      <xdr:rowOff>152400</xdr:rowOff>
    </xdr:to>
    <xdr:sp macro="[1]!PtreeEvent_ObjectClick">
      <xdr:nvSpPr>
        <xdr:cNvPr id="9" name="PTObj_DBranchHLine_2_9"/>
        <xdr:cNvSpPr>
          <a:spLocks/>
        </xdr:cNvSpPr>
      </xdr:nvSpPr>
      <xdr:spPr>
        <a:xfrm>
          <a:off x="5895975" y="2905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13</xdr:row>
      <xdr:rowOff>152400</xdr:rowOff>
    </xdr:from>
    <xdr:to>
      <xdr:col>5</xdr:col>
      <xdr:colOff>228600</xdr:colOff>
      <xdr:row>17</xdr:row>
      <xdr:rowOff>152400</xdr:rowOff>
    </xdr:to>
    <xdr:sp macro="[1]!PtreeEvent_ObjectClick">
      <xdr:nvSpPr>
        <xdr:cNvPr id="10" name="PTObj_DBranchDLine_2_9"/>
        <xdr:cNvSpPr>
          <a:spLocks/>
        </xdr:cNvSpPr>
      </xdr:nvSpPr>
      <xdr:spPr>
        <a:xfrm>
          <a:off x="5743575" y="22574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11</xdr:row>
      <xdr:rowOff>152400</xdr:rowOff>
    </xdr:from>
    <xdr:to>
      <xdr:col>6</xdr:col>
      <xdr:colOff>0</xdr:colOff>
      <xdr:row>11</xdr:row>
      <xdr:rowOff>152400</xdr:rowOff>
    </xdr:to>
    <xdr:sp macro="[1]!PtreeEvent_ObjectClick">
      <xdr:nvSpPr>
        <xdr:cNvPr id="11" name="PTObj_DBranchHLine_2_8"/>
        <xdr:cNvSpPr>
          <a:spLocks/>
        </xdr:cNvSpPr>
      </xdr:nvSpPr>
      <xdr:spPr>
        <a:xfrm>
          <a:off x="5895975" y="19335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152400</xdr:rowOff>
    </xdr:from>
    <xdr:to>
      <xdr:col>5</xdr:col>
      <xdr:colOff>228600</xdr:colOff>
      <xdr:row>13</xdr:row>
      <xdr:rowOff>152400</xdr:rowOff>
    </xdr:to>
    <xdr:sp macro="[1]!PtreeEvent_ObjectClick">
      <xdr:nvSpPr>
        <xdr:cNvPr id="12" name="PTObj_DBranchDLine_2_8"/>
        <xdr:cNvSpPr>
          <a:spLocks/>
        </xdr:cNvSpPr>
      </xdr:nvSpPr>
      <xdr:spPr>
        <a:xfrm flipV="1">
          <a:off x="5743575" y="19335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23</xdr:row>
      <xdr:rowOff>152400</xdr:rowOff>
    </xdr:from>
    <xdr:to>
      <xdr:col>5</xdr:col>
      <xdr:colOff>0</xdr:colOff>
      <xdr:row>23</xdr:row>
      <xdr:rowOff>152400</xdr:rowOff>
    </xdr:to>
    <xdr:sp macro="[1]!PtreeEvent_ObjectClick">
      <xdr:nvSpPr>
        <xdr:cNvPr id="13" name="PTObj_DBranchHLine_2_7"/>
        <xdr:cNvSpPr>
          <a:spLocks/>
        </xdr:cNvSpPr>
      </xdr:nvSpPr>
      <xdr:spPr>
        <a:xfrm>
          <a:off x="4305300" y="3876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152400</xdr:rowOff>
    </xdr:from>
    <xdr:to>
      <xdr:col>4</xdr:col>
      <xdr:colOff>228600</xdr:colOff>
      <xdr:row>23</xdr:row>
      <xdr:rowOff>152400</xdr:rowOff>
    </xdr:to>
    <xdr:sp macro="[1]!PtreeEvent_ObjectClick">
      <xdr:nvSpPr>
        <xdr:cNvPr id="14" name="PTObj_DBranchDLine_2_7"/>
        <xdr:cNvSpPr>
          <a:spLocks/>
        </xdr:cNvSpPr>
      </xdr:nvSpPr>
      <xdr:spPr>
        <a:xfrm>
          <a:off x="4152900" y="322897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13</xdr:row>
      <xdr:rowOff>152400</xdr:rowOff>
    </xdr:from>
    <xdr:to>
      <xdr:col>5</xdr:col>
      <xdr:colOff>0</xdr:colOff>
      <xdr:row>13</xdr:row>
      <xdr:rowOff>152400</xdr:rowOff>
    </xdr:to>
    <xdr:sp macro="[1]!PtreeEvent_ObjectClick">
      <xdr:nvSpPr>
        <xdr:cNvPr id="15" name="PTObj_DBranchHLine_2_6"/>
        <xdr:cNvSpPr>
          <a:spLocks/>
        </xdr:cNvSpPr>
      </xdr:nvSpPr>
      <xdr:spPr>
        <a:xfrm>
          <a:off x="4305300" y="22574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152400</xdr:rowOff>
    </xdr:from>
    <xdr:to>
      <xdr:col>4</xdr:col>
      <xdr:colOff>228600</xdr:colOff>
      <xdr:row>19</xdr:row>
      <xdr:rowOff>152400</xdr:rowOff>
    </xdr:to>
    <xdr:sp macro="[1]!PtreeEvent_ObjectClick">
      <xdr:nvSpPr>
        <xdr:cNvPr id="16" name="PTObj_DBranchDLine_2_6"/>
        <xdr:cNvSpPr>
          <a:spLocks/>
        </xdr:cNvSpPr>
      </xdr:nvSpPr>
      <xdr:spPr>
        <a:xfrm flipV="1">
          <a:off x="4152900" y="2257425"/>
          <a:ext cx="1524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35</xdr:row>
      <xdr:rowOff>152400</xdr:rowOff>
    </xdr:from>
    <xdr:to>
      <xdr:col>5</xdr:col>
      <xdr:colOff>0</xdr:colOff>
      <xdr:row>35</xdr:row>
      <xdr:rowOff>152400</xdr:rowOff>
    </xdr:to>
    <xdr:sp macro="[1]!PtreeEvent_ObjectClick">
      <xdr:nvSpPr>
        <xdr:cNvPr id="17" name="PTObj_DBranchHLine_2_5"/>
        <xdr:cNvSpPr>
          <a:spLocks/>
        </xdr:cNvSpPr>
      </xdr:nvSpPr>
      <xdr:spPr>
        <a:xfrm>
          <a:off x="4305300" y="58197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33</xdr:row>
      <xdr:rowOff>152400</xdr:rowOff>
    </xdr:from>
    <xdr:to>
      <xdr:col>4</xdr:col>
      <xdr:colOff>228600</xdr:colOff>
      <xdr:row>35</xdr:row>
      <xdr:rowOff>152400</xdr:rowOff>
    </xdr:to>
    <xdr:sp macro="[1]!PtreeEvent_ObjectClick">
      <xdr:nvSpPr>
        <xdr:cNvPr id="18" name="PTObj_DBranchDLine_2_5"/>
        <xdr:cNvSpPr>
          <a:spLocks/>
        </xdr:cNvSpPr>
      </xdr:nvSpPr>
      <xdr:spPr>
        <a:xfrm>
          <a:off x="4152900" y="54959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31</xdr:row>
      <xdr:rowOff>152400</xdr:rowOff>
    </xdr:from>
    <xdr:to>
      <xdr:col>5</xdr:col>
      <xdr:colOff>0</xdr:colOff>
      <xdr:row>31</xdr:row>
      <xdr:rowOff>152400</xdr:rowOff>
    </xdr:to>
    <xdr:sp macro="[1]!PtreeEvent_ObjectClick">
      <xdr:nvSpPr>
        <xdr:cNvPr id="19" name="PTObj_DBranchHLine_2_4"/>
        <xdr:cNvSpPr>
          <a:spLocks/>
        </xdr:cNvSpPr>
      </xdr:nvSpPr>
      <xdr:spPr>
        <a:xfrm>
          <a:off x="4305300" y="51720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152400</xdr:rowOff>
    </xdr:from>
    <xdr:to>
      <xdr:col>4</xdr:col>
      <xdr:colOff>228600</xdr:colOff>
      <xdr:row>33</xdr:row>
      <xdr:rowOff>152400</xdr:rowOff>
    </xdr:to>
    <xdr:sp macro="[1]!PtreeEvent_ObjectClick">
      <xdr:nvSpPr>
        <xdr:cNvPr id="20" name="PTObj_DBranchDLine_2_4"/>
        <xdr:cNvSpPr>
          <a:spLocks/>
        </xdr:cNvSpPr>
      </xdr:nvSpPr>
      <xdr:spPr>
        <a:xfrm flipV="1">
          <a:off x="4152900" y="51720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33</xdr:row>
      <xdr:rowOff>152400</xdr:rowOff>
    </xdr:from>
    <xdr:to>
      <xdr:col>4</xdr:col>
      <xdr:colOff>0</xdr:colOff>
      <xdr:row>33</xdr:row>
      <xdr:rowOff>152400</xdr:rowOff>
    </xdr:to>
    <xdr:sp macro="[1]!PtreeEvent_ObjectClick">
      <xdr:nvSpPr>
        <xdr:cNvPr id="21" name="PTObj_DBranchHLine_2_3"/>
        <xdr:cNvSpPr>
          <a:spLocks/>
        </xdr:cNvSpPr>
      </xdr:nvSpPr>
      <xdr:spPr>
        <a:xfrm>
          <a:off x="3181350" y="54959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29</xdr:row>
      <xdr:rowOff>152400</xdr:rowOff>
    </xdr:from>
    <xdr:to>
      <xdr:col>3</xdr:col>
      <xdr:colOff>228600</xdr:colOff>
      <xdr:row>33</xdr:row>
      <xdr:rowOff>152400</xdr:rowOff>
    </xdr:to>
    <xdr:sp macro="[1]!PtreeEvent_ObjectClick">
      <xdr:nvSpPr>
        <xdr:cNvPr id="22" name="PTObj_DBranchDLine_2_3"/>
        <xdr:cNvSpPr>
          <a:spLocks/>
        </xdr:cNvSpPr>
      </xdr:nvSpPr>
      <xdr:spPr>
        <a:xfrm>
          <a:off x="3028950" y="48482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19</xdr:row>
      <xdr:rowOff>152400</xdr:rowOff>
    </xdr:from>
    <xdr:to>
      <xdr:col>4</xdr:col>
      <xdr:colOff>0</xdr:colOff>
      <xdr:row>19</xdr:row>
      <xdr:rowOff>152400</xdr:rowOff>
    </xdr:to>
    <xdr:sp macro="[1]!PtreeEvent_ObjectClick">
      <xdr:nvSpPr>
        <xdr:cNvPr id="23" name="PTObj_DBranchHLine_2_2"/>
        <xdr:cNvSpPr>
          <a:spLocks/>
        </xdr:cNvSpPr>
      </xdr:nvSpPr>
      <xdr:spPr>
        <a:xfrm>
          <a:off x="3181350" y="32289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19</xdr:row>
      <xdr:rowOff>152400</xdr:rowOff>
    </xdr:from>
    <xdr:to>
      <xdr:col>3</xdr:col>
      <xdr:colOff>228600</xdr:colOff>
      <xdr:row>29</xdr:row>
      <xdr:rowOff>152400</xdr:rowOff>
    </xdr:to>
    <xdr:sp macro="[1]!PtreeEvent_ObjectClick">
      <xdr:nvSpPr>
        <xdr:cNvPr id="24" name="PTObj_DBranchDLine_2_2"/>
        <xdr:cNvSpPr>
          <a:spLocks/>
        </xdr:cNvSpPr>
      </xdr:nvSpPr>
      <xdr:spPr>
        <a:xfrm flipV="1">
          <a:off x="3028950" y="3228975"/>
          <a:ext cx="1524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29</xdr:row>
      <xdr:rowOff>152400</xdr:rowOff>
    </xdr:from>
    <xdr:to>
      <xdr:col>3</xdr:col>
      <xdr:colOff>0</xdr:colOff>
      <xdr:row>29</xdr:row>
      <xdr:rowOff>152400</xdr:rowOff>
    </xdr:to>
    <xdr:sp macro="[1]!PtreeEvent_ObjectClick">
      <xdr:nvSpPr>
        <xdr:cNvPr id="25" name="PTObj_DBranchHLine_2_1"/>
        <xdr:cNvSpPr>
          <a:spLocks/>
        </xdr:cNvSpPr>
      </xdr:nvSpPr>
      <xdr:spPr>
        <a:xfrm>
          <a:off x="1400175" y="48482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29</xdr:row>
      <xdr:rowOff>76200</xdr:rowOff>
    </xdr:from>
    <xdr:ext cx="161925" cy="161925"/>
    <xdr:sp macro="[1]!PtreeEvent_ObjectClick">
      <xdr:nvSpPr>
        <xdr:cNvPr id="26" name="PTObj_DNode_2_1"/>
        <xdr:cNvSpPr>
          <a:spLocks/>
        </xdr:cNvSpPr>
      </xdr:nvSpPr>
      <xdr:spPr>
        <a:xfrm>
          <a:off x="2952750" y="47720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76200</xdr:rowOff>
    </xdr:from>
    <xdr:ext cx="161925" cy="161925"/>
    <xdr:sp macro="[1]!PtreeEvent_ObjectClick">
      <xdr:nvSpPr>
        <xdr:cNvPr id="27" name="PTObj_DNode_2_2"/>
        <xdr:cNvSpPr>
          <a:spLocks/>
        </xdr:cNvSpPr>
      </xdr:nvSpPr>
      <xdr:spPr>
        <a:xfrm>
          <a:off x="4076700" y="315277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76200</xdr:rowOff>
    </xdr:from>
    <xdr:ext cx="161925" cy="161925"/>
    <xdr:sp macro="[1]!PtreeEvent_ObjectClick">
      <xdr:nvSpPr>
        <xdr:cNvPr id="28" name="PTObj_DNode_2_3"/>
        <xdr:cNvSpPr>
          <a:spLocks/>
        </xdr:cNvSpPr>
      </xdr:nvSpPr>
      <xdr:spPr>
        <a:xfrm>
          <a:off x="4076700" y="541972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76200</xdr:rowOff>
    </xdr:from>
    <xdr:ext cx="161925" cy="161925"/>
    <xdr:sp macro="[1]!PtreeEvent_ObjectClick">
      <xdr:nvSpPr>
        <xdr:cNvPr id="29" name="PTObj_DNode_2_4"/>
        <xdr:cNvSpPr>
          <a:spLocks/>
        </xdr:cNvSpPr>
      </xdr:nvSpPr>
      <xdr:spPr>
        <a:xfrm rot="16200000">
          <a:off x="5667375" y="50958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76200</xdr:rowOff>
    </xdr:from>
    <xdr:ext cx="161925" cy="161925"/>
    <xdr:sp macro="[1]!PtreeEvent_ObjectClick">
      <xdr:nvSpPr>
        <xdr:cNvPr id="30" name="PTObj_DNode_2_5"/>
        <xdr:cNvSpPr>
          <a:spLocks/>
        </xdr:cNvSpPr>
      </xdr:nvSpPr>
      <xdr:spPr>
        <a:xfrm rot="16200000">
          <a:off x="5667375" y="57435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76200</xdr:rowOff>
    </xdr:from>
    <xdr:ext cx="161925" cy="161925"/>
    <xdr:sp macro="[1]!PtreeEvent_ObjectClick">
      <xdr:nvSpPr>
        <xdr:cNvPr id="31" name="PTObj_DNode_2_6"/>
        <xdr:cNvSpPr>
          <a:spLocks/>
        </xdr:cNvSpPr>
      </xdr:nvSpPr>
      <xdr:spPr>
        <a:xfrm>
          <a:off x="5667375" y="218122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76200</xdr:rowOff>
    </xdr:from>
    <xdr:ext cx="161925" cy="161925"/>
    <xdr:sp macro="[1]!PtreeEvent_ObjectClick">
      <xdr:nvSpPr>
        <xdr:cNvPr id="32" name="PTObj_DNode_2_7"/>
        <xdr:cNvSpPr>
          <a:spLocks/>
        </xdr:cNvSpPr>
      </xdr:nvSpPr>
      <xdr:spPr>
        <a:xfrm>
          <a:off x="5667375" y="380047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76200</xdr:rowOff>
    </xdr:from>
    <xdr:ext cx="161925" cy="161925"/>
    <xdr:sp macro="[1]!PtreeEvent_ObjectClick">
      <xdr:nvSpPr>
        <xdr:cNvPr id="33" name="PTObj_DNode_2_8"/>
        <xdr:cNvSpPr>
          <a:spLocks/>
        </xdr:cNvSpPr>
      </xdr:nvSpPr>
      <xdr:spPr>
        <a:xfrm rot="16200000">
          <a:off x="7867650" y="18573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76200</xdr:rowOff>
    </xdr:from>
    <xdr:ext cx="161925" cy="161925"/>
    <xdr:sp macro="[1]!PtreeEvent_ObjectClick">
      <xdr:nvSpPr>
        <xdr:cNvPr id="34" name="PTObj_DNode_2_9"/>
        <xdr:cNvSpPr>
          <a:spLocks/>
        </xdr:cNvSpPr>
      </xdr:nvSpPr>
      <xdr:spPr>
        <a:xfrm rot="16200000">
          <a:off x="7867650" y="28289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76200</xdr:rowOff>
    </xdr:from>
    <xdr:ext cx="161925" cy="161925"/>
    <xdr:sp macro="[1]!PtreeEvent_ObjectClick">
      <xdr:nvSpPr>
        <xdr:cNvPr id="35" name="PTObj_DNode_2_10"/>
        <xdr:cNvSpPr>
          <a:spLocks/>
        </xdr:cNvSpPr>
      </xdr:nvSpPr>
      <xdr:spPr>
        <a:xfrm rot="16200000">
          <a:off x="7867650" y="25050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76200</xdr:rowOff>
    </xdr:from>
    <xdr:ext cx="161925" cy="161925"/>
    <xdr:sp macro="[1]!PtreeEvent_ObjectClick">
      <xdr:nvSpPr>
        <xdr:cNvPr id="36" name="PTObj_DNode_2_11"/>
        <xdr:cNvSpPr>
          <a:spLocks/>
        </xdr:cNvSpPr>
      </xdr:nvSpPr>
      <xdr:spPr>
        <a:xfrm rot="16200000">
          <a:off x="7867650" y="44481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76200</xdr:rowOff>
    </xdr:from>
    <xdr:ext cx="161925" cy="161925"/>
    <xdr:sp macro="[1]!PtreeEvent_ObjectClick">
      <xdr:nvSpPr>
        <xdr:cNvPr id="37" name="PTObj_DNode_2_12"/>
        <xdr:cNvSpPr>
          <a:spLocks/>
        </xdr:cNvSpPr>
      </xdr:nvSpPr>
      <xdr:spPr>
        <a:xfrm rot="16200000">
          <a:off x="7867650" y="41243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76200</xdr:rowOff>
    </xdr:from>
    <xdr:ext cx="161925" cy="161925"/>
    <xdr:sp macro="[1]!PtreeEvent_ObjectClick">
      <xdr:nvSpPr>
        <xdr:cNvPr id="38" name="PTObj_DNode_2_13"/>
        <xdr:cNvSpPr>
          <a:spLocks/>
        </xdr:cNvSpPr>
      </xdr:nvSpPr>
      <xdr:spPr>
        <a:xfrm rot="16200000">
          <a:off x="7867650" y="34766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29</xdr:row>
      <xdr:rowOff>66675</xdr:rowOff>
    </xdr:from>
    <xdr:ext cx="1019175" cy="161925"/>
    <xdr:sp macro="[1]!PtreeEvent_ObjectClick">
      <xdr:nvSpPr>
        <xdr:cNvPr id="39" name="PTObj_DBranchName_2_1"/>
        <xdr:cNvSpPr txBox="1">
          <a:spLocks noChangeArrowheads="1"/>
        </xdr:cNvSpPr>
      </xdr:nvSpPr>
      <xdr:spPr>
        <a:xfrm>
          <a:off x="1438275" y="4762500"/>
          <a:ext cx="1019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Oil-Wildcatting Original</a:t>
          </a:r>
        </a:p>
      </xdr:txBody>
    </xdr:sp>
    <xdr:clientData/>
  </xdr:oneCellAnchor>
  <xdr:oneCellAnchor>
    <xdr:from>
      <xdr:col>3</xdr:col>
      <xdr:colOff>266700</xdr:colOff>
      <xdr:row>19</xdr:row>
      <xdr:rowOff>66675</xdr:rowOff>
    </xdr:from>
    <xdr:ext cx="295275" cy="161925"/>
    <xdr:sp macro="[1]!PtreeEvent_ObjectClick">
      <xdr:nvSpPr>
        <xdr:cNvPr id="40" name="PTObj_DBranchName_2_2"/>
        <xdr:cNvSpPr txBox="1">
          <a:spLocks noChangeArrowheads="1"/>
        </xdr:cNvSpPr>
      </xdr:nvSpPr>
      <xdr:spPr>
        <a:xfrm>
          <a:off x="3219450" y="3143250"/>
          <a:ext cx="295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Site 1</a:t>
          </a:r>
        </a:p>
      </xdr:txBody>
    </xdr:sp>
    <xdr:clientData/>
  </xdr:oneCellAnchor>
  <xdr:oneCellAnchor>
    <xdr:from>
      <xdr:col>3</xdr:col>
      <xdr:colOff>266700</xdr:colOff>
      <xdr:row>33</xdr:row>
      <xdr:rowOff>66675</xdr:rowOff>
    </xdr:from>
    <xdr:ext cx="295275" cy="161925"/>
    <xdr:sp macro="[1]!PtreeEvent_ObjectClick">
      <xdr:nvSpPr>
        <xdr:cNvPr id="41" name="PTObj_DBranchName_2_3"/>
        <xdr:cNvSpPr txBox="1">
          <a:spLocks noChangeArrowheads="1"/>
        </xdr:cNvSpPr>
      </xdr:nvSpPr>
      <xdr:spPr>
        <a:xfrm>
          <a:off x="3219450" y="5410200"/>
          <a:ext cx="295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Site 2</a:t>
          </a:r>
        </a:p>
      </xdr:txBody>
    </xdr:sp>
    <xdr:clientData/>
  </xdr:oneCellAnchor>
  <xdr:oneCellAnchor>
    <xdr:from>
      <xdr:col>4</xdr:col>
      <xdr:colOff>266700</xdr:colOff>
      <xdr:row>31</xdr:row>
      <xdr:rowOff>66675</xdr:rowOff>
    </xdr:from>
    <xdr:ext cx="200025" cy="161925"/>
    <xdr:sp macro="[1]!PtreeEvent_ObjectClick">
      <xdr:nvSpPr>
        <xdr:cNvPr id="42" name="PTObj_DBranchName_2_4"/>
        <xdr:cNvSpPr txBox="1">
          <a:spLocks noChangeArrowheads="1"/>
        </xdr:cNvSpPr>
      </xdr:nvSpPr>
      <xdr:spPr>
        <a:xfrm>
          <a:off x="4343400" y="5086350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Dry</a:t>
          </a:r>
        </a:p>
      </xdr:txBody>
    </xdr:sp>
    <xdr:clientData/>
  </xdr:oneCellAnchor>
  <xdr:oneCellAnchor>
    <xdr:from>
      <xdr:col>4</xdr:col>
      <xdr:colOff>266700</xdr:colOff>
      <xdr:row>35</xdr:row>
      <xdr:rowOff>66675</xdr:rowOff>
    </xdr:from>
    <xdr:ext cx="228600" cy="161925"/>
    <xdr:sp macro="[1]!PtreeEvent_ObjectClick">
      <xdr:nvSpPr>
        <xdr:cNvPr id="43" name="PTObj_DBranchName_2_5"/>
        <xdr:cNvSpPr txBox="1">
          <a:spLocks noChangeArrowheads="1"/>
        </xdr:cNvSpPr>
      </xdr:nvSpPr>
      <xdr:spPr>
        <a:xfrm>
          <a:off x="4343400" y="5734050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4</xdr:col>
      <xdr:colOff>266700</xdr:colOff>
      <xdr:row>13</xdr:row>
      <xdr:rowOff>66675</xdr:rowOff>
    </xdr:from>
    <xdr:ext cx="314325" cy="161925"/>
    <xdr:sp macro="[1]!PtreeEvent_ObjectClick">
      <xdr:nvSpPr>
        <xdr:cNvPr id="44" name="PTObj_DBranchName_2_6"/>
        <xdr:cNvSpPr txBox="1">
          <a:spLocks noChangeArrowheads="1"/>
        </xdr:cNvSpPr>
      </xdr:nvSpPr>
      <xdr:spPr>
        <a:xfrm>
          <a:off x="4343400" y="2171700"/>
          <a:ext cx="314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Dome</a:t>
          </a:r>
        </a:p>
      </xdr:txBody>
    </xdr:sp>
    <xdr:clientData/>
  </xdr:oneCellAnchor>
  <xdr:oneCellAnchor>
    <xdr:from>
      <xdr:col>4</xdr:col>
      <xdr:colOff>266700</xdr:colOff>
      <xdr:row>23</xdr:row>
      <xdr:rowOff>66675</xdr:rowOff>
    </xdr:from>
    <xdr:ext cx="457200" cy="161925"/>
    <xdr:sp macro="[1]!PtreeEvent_ObjectClick">
      <xdr:nvSpPr>
        <xdr:cNvPr id="45" name="PTObj_DBranchName_2_7"/>
        <xdr:cNvSpPr txBox="1">
          <a:spLocks noChangeArrowheads="1"/>
        </xdr:cNvSpPr>
      </xdr:nvSpPr>
      <xdr:spPr>
        <a:xfrm>
          <a:off x="4343400" y="3790950"/>
          <a:ext cx="457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 Dome</a:t>
          </a:r>
        </a:p>
      </xdr:txBody>
    </xdr:sp>
    <xdr:clientData/>
  </xdr:oneCellAnchor>
  <xdr:oneCellAnchor>
    <xdr:from>
      <xdr:col>5</xdr:col>
      <xdr:colOff>266700</xdr:colOff>
      <xdr:row>11</xdr:row>
      <xdr:rowOff>66675</xdr:rowOff>
    </xdr:from>
    <xdr:ext cx="200025" cy="161925"/>
    <xdr:sp macro="[1]!PtreeEvent_ObjectClick">
      <xdr:nvSpPr>
        <xdr:cNvPr id="46" name="PTObj_DBranchName_2_8"/>
        <xdr:cNvSpPr txBox="1">
          <a:spLocks noChangeArrowheads="1"/>
        </xdr:cNvSpPr>
      </xdr:nvSpPr>
      <xdr:spPr>
        <a:xfrm>
          <a:off x="5934075" y="1847850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Dry</a:t>
          </a:r>
        </a:p>
      </xdr:txBody>
    </xdr:sp>
    <xdr:clientData/>
  </xdr:oneCellAnchor>
  <xdr:oneCellAnchor>
    <xdr:from>
      <xdr:col>5</xdr:col>
      <xdr:colOff>266700</xdr:colOff>
      <xdr:row>17</xdr:row>
      <xdr:rowOff>66675</xdr:rowOff>
    </xdr:from>
    <xdr:ext cx="238125" cy="161925"/>
    <xdr:sp macro="[1]!PtreeEvent_ObjectClick">
      <xdr:nvSpPr>
        <xdr:cNvPr id="47" name="PTObj_DBranchName_2_9"/>
        <xdr:cNvSpPr txBox="1">
          <a:spLocks noChangeArrowheads="1"/>
        </xdr:cNvSpPr>
      </xdr:nvSpPr>
      <xdr:spPr>
        <a:xfrm>
          <a:off x="5934075" y="2819400"/>
          <a:ext cx="238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</a:t>
          </a:r>
        </a:p>
      </xdr:txBody>
    </xdr:sp>
    <xdr:clientData/>
  </xdr:oneCellAnchor>
  <xdr:oneCellAnchor>
    <xdr:from>
      <xdr:col>5</xdr:col>
      <xdr:colOff>266700</xdr:colOff>
      <xdr:row>15</xdr:row>
      <xdr:rowOff>66675</xdr:rowOff>
    </xdr:from>
    <xdr:ext cx="228600" cy="161925"/>
    <xdr:sp macro="[1]!PtreeEvent_ObjectClick">
      <xdr:nvSpPr>
        <xdr:cNvPr id="48" name="PTObj_DBranchName_2_10"/>
        <xdr:cNvSpPr txBox="1">
          <a:spLocks noChangeArrowheads="1"/>
        </xdr:cNvSpPr>
      </xdr:nvSpPr>
      <xdr:spPr>
        <a:xfrm>
          <a:off x="5934075" y="2495550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5</xdr:col>
      <xdr:colOff>266700</xdr:colOff>
      <xdr:row>27</xdr:row>
      <xdr:rowOff>66675</xdr:rowOff>
    </xdr:from>
    <xdr:ext cx="238125" cy="161925"/>
    <xdr:sp macro="[1]!PtreeEvent_ObjectClick">
      <xdr:nvSpPr>
        <xdr:cNvPr id="49" name="PTObj_DBranchName_2_11"/>
        <xdr:cNvSpPr txBox="1">
          <a:spLocks noChangeArrowheads="1"/>
        </xdr:cNvSpPr>
      </xdr:nvSpPr>
      <xdr:spPr>
        <a:xfrm>
          <a:off x="5934075" y="4438650"/>
          <a:ext cx="238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</a:t>
          </a:r>
        </a:p>
      </xdr:txBody>
    </xdr:sp>
    <xdr:clientData/>
  </xdr:oneCellAnchor>
  <xdr:oneCellAnchor>
    <xdr:from>
      <xdr:col>5</xdr:col>
      <xdr:colOff>266700</xdr:colOff>
      <xdr:row>25</xdr:row>
      <xdr:rowOff>66675</xdr:rowOff>
    </xdr:from>
    <xdr:ext cx="228600" cy="161925"/>
    <xdr:sp macro="[1]!PtreeEvent_ObjectClick">
      <xdr:nvSpPr>
        <xdr:cNvPr id="50" name="PTObj_DBranchName_2_12"/>
        <xdr:cNvSpPr txBox="1">
          <a:spLocks noChangeArrowheads="1"/>
        </xdr:cNvSpPr>
      </xdr:nvSpPr>
      <xdr:spPr>
        <a:xfrm>
          <a:off x="5934075" y="4114800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5</xdr:col>
      <xdr:colOff>266700</xdr:colOff>
      <xdr:row>21</xdr:row>
      <xdr:rowOff>66675</xdr:rowOff>
    </xdr:from>
    <xdr:ext cx="200025" cy="161925"/>
    <xdr:sp macro="[1]!PtreeEvent_ObjectClick">
      <xdr:nvSpPr>
        <xdr:cNvPr id="51" name="PTObj_DBranchName_2_13"/>
        <xdr:cNvSpPr txBox="1">
          <a:spLocks noChangeArrowheads="1"/>
        </xdr:cNvSpPr>
      </xdr:nvSpPr>
      <xdr:spPr>
        <a:xfrm>
          <a:off x="5934075" y="3467100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21</xdr:row>
      <xdr:rowOff>152400</xdr:rowOff>
    </xdr:from>
    <xdr:to>
      <xdr:col>6</xdr:col>
      <xdr:colOff>0</xdr:colOff>
      <xdr:row>21</xdr:row>
      <xdr:rowOff>152400</xdr:rowOff>
    </xdr:to>
    <xdr:sp macro="[1]!PtreeEvent_ObjectClick">
      <xdr:nvSpPr>
        <xdr:cNvPr id="1" name="PTObj_DBranchHLine_1_13"/>
        <xdr:cNvSpPr>
          <a:spLocks/>
        </xdr:cNvSpPr>
      </xdr:nvSpPr>
      <xdr:spPr>
        <a:xfrm>
          <a:off x="5829300" y="35528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152400</xdr:rowOff>
    </xdr:from>
    <xdr:to>
      <xdr:col>5</xdr:col>
      <xdr:colOff>228600</xdr:colOff>
      <xdr:row>23</xdr:row>
      <xdr:rowOff>152400</xdr:rowOff>
    </xdr:to>
    <xdr:sp macro="[1]!PtreeEvent_ObjectClick">
      <xdr:nvSpPr>
        <xdr:cNvPr id="2" name="PTObj_DBranchDLine_1_13"/>
        <xdr:cNvSpPr>
          <a:spLocks/>
        </xdr:cNvSpPr>
      </xdr:nvSpPr>
      <xdr:spPr>
        <a:xfrm flipV="1">
          <a:off x="5676900" y="35528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25</xdr:row>
      <xdr:rowOff>152400</xdr:rowOff>
    </xdr:from>
    <xdr:to>
      <xdr:col>6</xdr:col>
      <xdr:colOff>0</xdr:colOff>
      <xdr:row>25</xdr:row>
      <xdr:rowOff>152400</xdr:rowOff>
    </xdr:to>
    <xdr:sp macro="[1]!PtreeEvent_ObjectClick">
      <xdr:nvSpPr>
        <xdr:cNvPr id="3" name="PTObj_DBranchHLine_1_12"/>
        <xdr:cNvSpPr>
          <a:spLocks/>
        </xdr:cNvSpPr>
      </xdr:nvSpPr>
      <xdr:spPr>
        <a:xfrm>
          <a:off x="5829300" y="42005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23</xdr:row>
      <xdr:rowOff>152400</xdr:rowOff>
    </xdr:from>
    <xdr:to>
      <xdr:col>5</xdr:col>
      <xdr:colOff>228600</xdr:colOff>
      <xdr:row>25</xdr:row>
      <xdr:rowOff>152400</xdr:rowOff>
    </xdr:to>
    <xdr:sp macro="[1]!PtreeEvent_ObjectClick">
      <xdr:nvSpPr>
        <xdr:cNvPr id="4" name="PTObj_DBranchDLine_1_12"/>
        <xdr:cNvSpPr>
          <a:spLocks/>
        </xdr:cNvSpPr>
      </xdr:nvSpPr>
      <xdr:spPr>
        <a:xfrm>
          <a:off x="5676900" y="38766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27</xdr:row>
      <xdr:rowOff>152400</xdr:rowOff>
    </xdr:from>
    <xdr:to>
      <xdr:col>6</xdr:col>
      <xdr:colOff>0</xdr:colOff>
      <xdr:row>27</xdr:row>
      <xdr:rowOff>152400</xdr:rowOff>
    </xdr:to>
    <xdr:sp macro="[1]!PtreeEvent_ObjectClick">
      <xdr:nvSpPr>
        <xdr:cNvPr id="5" name="PTObj_DBranchHLine_1_11"/>
        <xdr:cNvSpPr>
          <a:spLocks/>
        </xdr:cNvSpPr>
      </xdr:nvSpPr>
      <xdr:spPr>
        <a:xfrm>
          <a:off x="5829300" y="45243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23</xdr:row>
      <xdr:rowOff>152400</xdr:rowOff>
    </xdr:from>
    <xdr:to>
      <xdr:col>5</xdr:col>
      <xdr:colOff>228600</xdr:colOff>
      <xdr:row>27</xdr:row>
      <xdr:rowOff>152400</xdr:rowOff>
    </xdr:to>
    <xdr:sp macro="[1]!PtreeEvent_ObjectClick">
      <xdr:nvSpPr>
        <xdr:cNvPr id="6" name="PTObj_DBranchDLine_1_11"/>
        <xdr:cNvSpPr>
          <a:spLocks/>
        </xdr:cNvSpPr>
      </xdr:nvSpPr>
      <xdr:spPr>
        <a:xfrm>
          <a:off x="5676900" y="387667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152400</xdr:rowOff>
    </xdr:from>
    <xdr:to>
      <xdr:col>6</xdr:col>
      <xdr:colOff>0</xdr:colOff>
      <xdr:row>15</xdr:row>
      <xdr:rowOff>152400</xdr:rowOff>
    </xdr:to>
    <xdr:sp macro="[1]!PtreeEvent_ObjectClick">
      <xdr:nvSpPr>
        <xdr:cNvPr id="7" name="PTObj_DBranchHLine_1_10"/>
        <xdr:cNvSpPr>
          <a:spLocks/>
        </xdr:cNvSpPr>
      </xdr:nvSpPr>
      <xdr:spPr>
        <a:xfrm>
          <a:off x="5829300" y="25812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13</xdr:row>
      <xdr:rowOff>152400</xdr:rowOff>
    </xdr:from>
    <xdr:to>
      <xdr:col>5</xdr:col>
      <xdr:colOff>228600</xdr:colOff>
      <xdr:row>15</xdr:row>
      <xdr:rowOff>152400</xdr:rowOff>
    </xdr:to>
    <xdr:sp macro="[1]!PtreeEvent_ObjectClick">
      <xdr:nvSpPr>
        <xdr:cNvPr id="8" name="PTObj_DBranchDLine_1_10"/>
        <xdr:cNvSpPr>
          <a:spLocks/>
        </xdr:cNvSpPr>
      </xdr:nvSpPr>
      <xdr:spPr>
        <a:xfrm>
          <a:off x="5676900" y="22574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17</xdr:row>
      <xdr:rowOff>152400</xdr:rowOff>
    </xdr:from>
    <xdr:to>
      <xdr:col>6</xdr:col>
      <xdr:colOff>0</xdr:colOff>
      <xdr:row>17</xdr:row>
      <xdr:rowOff>152400</xdr:rowOff>
    </xdr:to>
    <xdr:sp macro="[1]!PtreeEvent_ObjectClick">
      <xdr:nvSpPr>
        <xdr:cNvPr id="9" name="PTObj_DBranchHLine_1_9"/>
        <xdr:cNvSpPr>
          <a:spLocks/>
        </xdr:cNvSpPr>
      </xdr:nvSpPr>
      <xdr:spPr>
        <a:xfrm>
          <a:off x="5829300" y="2905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13</xdr:row>
      <xdr:rowOff>152400</xdr:rowOff>
    </xdr:from>
    <xdr:to>
      <xdr:col>5</xdr:col>
      <xdr:colOff>228600</xdr:colOff>
      <xdr:row>17</xdr:row>
      <xdr:rowOff>152400</xdr:rowOff>
    </xdr:to>
    <xdr:sp macro="[1]!PtreeEvent_ObjectClick">
      <xdr:nvSpPr>
        <xdr:cNvPr id="10" name="PTObj_DBranchDLine_1_9"/>
        <xdr:cNvSpPr>
          <a:spLocks/>
        </xdr:cNvSpPr>
      </xdr:nvSpPr>
      <xdr:spPr>
        <a:xfrm>
          <a:off x="5676900" y="22574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11</xdr:row>
      <xdr:rowOff>152400</xdr:rowOff>
    </xdr:from>
    <xdr:to>
      <xdr:col>6</xdr:col>
      <xdr:colOff>0</xdr:colOff>
      <xdr:row>11</xdr:row>
      <xdr:rowOff>152400</xdr:rowOff>
    </xdr:to>
    <xdr:sp macro="[1]!PtreeEvent_ObjectClick">
      <xdr:nvSpPr>
        <xdr:cNvPr id="11" name="PTObj_DBranchHLine_1_8"/>
        <xdr:cNvSpPr>
          <a:spLocks/>
        </xdr:cNvSpPr>
      </xdr:nvSpPr>
      <xdr:spPr>
        <a:xfrm>
          <a:off x="5829300" y="19335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152400</xdr:rowOff>
    </xdr:from>
    <xdr:to>
      <xdr:col>5</xdr:col>
      <xdr:colOff>228600</xdr:colOff>
      <xdr:row>13</xdr:row>
      <xdr:rowOff>152400</xdr:rowOff>
    </xdr:to>
    <xdr:sp macro="[1]!PtreeEvent_ObjectClick">
      <xdr:nvSpPr>
        <xdr:cNvPr id="12" name="PTObj_DBranchDLine_1_8"/>
        <xdr:cNvSpPr>
          <a:spLocks/>
        </xdr:cNvSpPr>
      </xdr:nvSpPr>
      <xdr:spPr>
        <a:xfrm flipV="1">
          <a:off x="5676900" y="19335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23</xdr:row>
      <xdr:rowOff>152400</xdr:rowOff>
    </xdr:from>
    <xdr:to>
      <xdr:col>5</xdr:col>
      <xdr:colOff>0</xdr:colOff>
      <xdr:row>23</xdr:row>
      <xdr:rowOff>152400</xdr:rowOff>
    </xdr:to>
    <xdr:sp macro="[1]!PtreeEvent_ObjectClick">
      <xdr:nvSpPr>
        <xdr:cNvPr id="13" name="PTObj_DBranchHLine_1_7"/>
        <xdr:cNvSpPr>
          <a:spLocks/>
        </xdr:cNvSpPr>
      </xdr:nvSpPr>
      <xdr:spPr>
        <a:xfrm>
          <a:off x="4238625" y="3876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152400</xdr:rowOff>
    </xdr:from>
    <xdr:to>
      <xdr:col>4</xdr:col>
      <xdr:colOff>228600</xdr:colOff>
      <xdr:row>23</xdr:row>
      <xdr:rowOff>152400</xdr:rowOff>
    </xdr:to>
    <xdr:sp macro="[1]!PtreeEvent_ObjectClick">
      <xdr:nvSpPr>
        <xdr:cNvPr id="14" name="PTObj_DBranchDLine_1_7"/>
        <xdr:cNvSpPr>
          <a:spLocks/>
        </xdr:cNvSpPr>
      </xdr:nvSpPr>
      <xdr:spPr>
        <a:xfrm>
          <a:off x="4086225" y="322897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13</xdr:row>
      <xdr:rowOff>152400</xdr:rowOff>
    </xdr:from>
    <xdr:to>
      <xdr:col>5</xdr:col>
      <xdr:colOff>0</xdr:colOff>
      <xdr:row>13</xdr:row>
      <xdr:rowOff>152400</xdr:rowOff>
    </xdr:to>
    <xdr:sp macro="[1]!PtreeEvent_ObjectClick">
      <xdr:nvSpPr>
        <xdr:cNvPr id="15" name="PTObj_DBranchHLine_1_6"/>
        <xdr:cNvSpPr>
          <a:spLocks/>
        </xdr:cNvSpPr>
      </xdr:nvSpPr>
      <xdr:spPr>
        <a:xfrm>
          <a:off x="4238625" y="22574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152400</xdr:rowOff>
    </xdr:from>
    <xdr:to>
      <xdr:col>4</xdr:col>
      <xdr:colOff>228600</xdr:colOff>
      <xdr:row>19</xdr:row>
      <xdr:rowOff>152400</xdr:rowOff>
    </xdr:to>
    <xdr:sp macro="[1]!PtreeEvent_ObjectClick">
      <xdr:nvSpPr>
        <xdr:cNvPr id="16" name="PTObj_DBranchDLine_1_6"/>
        <xdr:cNvSpPr>
          <a:spLocks/>
        </xdr:cNvSpPr>
      </xdr:nvSpPr>
      <xdr:spPr>
        <a:xfrm flipV="1">
          <a:off x="4086225" y="2257425"/>
          <a:ext cx="1524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35</xdr:row>
      <xdr:rowOff>152400</xdr:rowOff>
    </xdr:from>
    <xdr:to>
      <xdr:col>5</xdr:col>
      <xdr:colOff>0</xdr:colOff>
      <xdr:row>35</xdr:row>
      <xdr:rowOff>152400</xdr:rowOff>
    </xdr:to>
    <xdr:sp macro="[1]!PtreeEvent_ObjectClick">
      <xdr:nvSpPr>
        <xdr:cNvPr id="17" name="PTObj_DBranchHLine_1_5"/>
        <xdr:cNvSpPr>
          <a:spLocks/>
        </xdr:cNvSpPr>
      </xdr:nvSpPr>
      <xdr:spPr>
        <a:xfrm>
          <a:off x="4238625" y="58197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33</xdr:row>
      <xdr:rowOff>152400</xdr:rowOff>
    </xdr:from>
    <xdr:to>
      <xdr:col>4</xdr:col>
      <xdr:colOff>228600</xdr:colOff>
      <xdr:row>35</xdr:row>
      <xdr:rowOff>152400</xdr:rowOff>
    </xdr:to>
    <xdr:sp macro="[1]!PtreeEvent_ObjectClick">
      <xdr:nvSpPr>
        <xdr:cNvPr id="18" name="PTObj_DBranchDLine_1_5"/>
        <xdr:cNvSpPr>
          <a:spLocks/>
        </xdr:cNvSpPr>
      </xdr:nvSpPr>
      <xdr:spPr>
        <a:xfrm>
          <a:off x="4086225" y="54959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31</xdr:row>
      <xdr:rowOff>152400</xdr:rowOff>
    </xdr:from>
    <xdr:to>
      <xdr:col>5</xdr:col>
      <xdr:colOff>0</xdr:colOff>
      <xdr:row>31</xdr:row>
      <xdr:rowOff>152400</xdr:rowOff>
    </xdr:to>
    <xdr:sp macro="[1]!PtreeEvent_ObjectClick">
      <xdr:nvSpPr>
        <xdr:cNvPr id="19" name="PTObj_DBranchHLine_1_4"/>
        <xdr:cNvSpPr>
          <a:spLocks/>
        </xdr:cNvSpPr>
      </xdr:nvSpPr>
      <xdr:spPr>
        <a:xfrm>
          <a:off x="4238625" y="51720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152400</xdr:rowOff>
    </xdr:from>
    <xdr:to>
      <xdr:col>4</xdr:col>
      <xdr:colOff>228600</xdr:colOff>
      <xdr:row>33</xdr:row>
      <xdr:rowOff>152400</xdr:rowOff>
    </xdr:to>
    <xdr:sp macro="[1]!PtreeEvent_ObjectClick">
      <xdr:nvSpPr>
        <xdr:cNvPr id="20" name="PTObj_DBranchDLine_1_4"/>
        <xdr:cNvSpPr>
          <a:spLocks/>
        </xdr:cNvSpPr>
      </xdr:nvSpPr>
      <xdr:spPr>
        <a:xfrm flipV="1">
          <a:off x="4086225" y="51720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33</xdr:row>
      <xdr:rowOff>152400</xdr:rowOff>
    </xdr:from>
    <xdr:to>
      <xdr:col>4</xdr:col>
      <xdr:colOff>0</xdr:colOff>
      <xdr:row>33</xdr:row>
      <xdr:rowOff>152400</xdr:rowOff>
    </xdr:to>
    <xdr:sp macro="[1]!PtreeEvent_ObjectClick">
      <xdr:nvSpPr>
        <xdr:cNvPr id="21" name="PTObj_DBranchHLine_1_3"/>
        <xdr:cNvSpPr>
          <a:spLocks/>
        </xdr:cNvSpPr>
      </xdr:nvSpPr>
      <xdr:spPr>
        <a:xfrm>
          <a:off x="3114675" y="54959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29</xdr:row>
      <xdr:rowOff>152400</xdr:rowOff>
    </xdr:from>
    <xdr:to>
      <xdr:col>3</xdr:col>
      <xdr:colOff>228600</xdr:colOff>
      <xdr:row>33</xdr:row>
      <xdr:rowOff>152400</xdr:rowOff>
    </xdr:to>
    <xdr:sp macro="[1]!PtreeEvent_ObjectClick">
      <xdr:nvSpPr>
        <xdr:cNvPr id="22" name="PTObj_DBranchDLine_1_3"/>
        <xdr:cNvSpPr>
          <a:spLocks/>
        </xdr:cNvSpPr>
      </xdr:nvSpPr>
      <xdr:spPr>
        <a:xfrm>
          <a:off x="2962275" y="48482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19</xdr:row>
      <xdr:rowOff>152400</xdr:rowOff>
    </xdr:from>
    <xdr:to>
      <xdr:col>4</xdr:col>
      <xdr:colOff>0</xdr:colOff>
      <xdr:row>19</xdr:row>
      <xdr:rowOff>152400</xdr:rowOff>
    </xdr:to>
    <xdr:sp macro="[1]!PtreeEvent_ObjectClick">
      <xdr:nvSpPr>
        <xdr:cNvPr id="23" name="PTObj_DBranchHLine_1_2"/>
        <xdr:cNvSpPr>
          <a:spLocks/>
        </xdr:cNvSpPr>
      </xdr:nvSpPr>
      <xdr:spPr>
        <a:xfrm>
          <a:off x="3114675" y="32289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19</xdr:row>
      <xdr:rowOff>152400</xdr:rowOff>
    </xdr:from>
    <xdr:to>
      <xdr:col>3</xdr:col>
      <xdr:colOff>228600</xdr:colOff>
      <xdr:row>29</xdr:row>
      <xdr:rowOff>152400</xdr:rowOff>
    </xdr:to>
    <xdr:sp macro="[1]!PtreeEvent_ObjectClick">
      <xdr:nvSpPr>
        <xdr:cNvPr id="24" name="PTObj_DBranchDLine_1_2"/>
        <xdr:cNvSpPr>
          <a:spLocks/>
        </xdr:cNvSpPr>
      </xdr:nvSpPr>
      <xdr:spPr>
        <a:xfrm flipV="1">
          <a:off x="2962275" y="3228975"/>
          <a:ext cx="1524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29</xdr:row>
      <xdr:rowOff>152400</xdr:rowOff>
    </xdr:from>
    <xdr:to>
      <xdr:col>3</xdr:col>
      <xdr:colOff>0</xdr:colOff>
      <xdr:row>29</xdr:row>
      <xdr:rowOff>152400</xdr:rowOff>
    </xdr:to>
    <xdr:sp macro="[1]!PtreeEvent_ObjectClick">
      <xdr:nvSpPr>
        <xdr:cNvPr id="25" name="PTObj_DBranchHLine_1_1"/>
        <xdr:cNvSpPr>
          <a:spLocks/>
        </xdr:cNvSpPr>
      </xdr:nvSpPr>
      <xdr:spPr>
        <a:xfrm>
          <a:off x="1400175" y="48482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29</xdr:row>
      <xdr:rowOff>76200</xdr:rowOff>
    </xdr:from>
    <xdr:ext cx="161925" cy="161925"/>
    <xdr:sp macro="[1]!PtreeEvent_ObjectClick">
      <xdr:nvSpPr>
        <xdr:cNvPr id="26" name="PTObj_DNode_1_1"/>
        <xdr:cNvSpPr>
          <a:spLocks/>
        </xdr:cNvSpPr>
      </xdr:nvSpPr>
      <xdr:spPr>
        <a:xfrm>
          <a:off x="2886075" y="47720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76200</xdr:rowOff>
    </xdr:from>
    <xdr:ext cx="161925" cy="161925"/>
    <xdr:sp macro="[1]!PtreeEvent_ObjectClick">
      <xdr:nvSpPr>
        <xdr:cNvPr id="27" name="PTObj_DNode_1_2"/>
        <xdr:cNvSpPr>
          <a:spLocks/>
        </xdr:cNvSpPr>
      </xdr:nvSpPr>
      <xdr:spPr>
        <a:xfrm>
          <a:off x="4010025" y="315277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76200</xdr:rowOff>
    </xdr:from>
    <xdr:ext cx="161925" cy="161925"/>
    <xdr:sp macro="[1]!PtreeEvent_ObjectClick">
      <xdr:nvSpPr>
        <xdr:cNvPr id="28" name="PTObj_DNode_1_3"/>
        <xdr:cNvSpPr>
          <a:spLocks/>
        </xdr:cNvSpPr>
      </xdr:nvSpPr>
      <xdr:spPr>
        <a:xfrm>
          <a:off x="4010025" y="541972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76200</xdr:rowOff>
    </xdr:from>
    <xdr:ext cx="161925" cy="161925"/>
    <xdr:sp macro="[1]!PtreeEvent_ObjectClick">
      <xdr:nvSpPr>
        <xdr:cNvPr id="29" name="PTObj_DNode_1_4"/>
        <xdr:cNvSpPr>
          <a:spLocks/>
        </xdr:cNvSpPr>
      </xdr:nvSpPr>
      <xdr:spPr>
        <a:xfrm rot="16200000">
          <a:off x="5600700" y="50958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76200</xdr:rowOff>
    </xdr:from>
    <xdr:ext cx="161925" cy="161925"/>
    <xdr:sp macro="[1]!PtreeEvent_ObjectClick">
      <xdr:nvSpPr>
        <xdr:cNvPr id="30" name="PTObj_DNode_1_5"/>
        <xdr:cNvSpPr>
          <a:spLocks/>
        </xdr:cNvSpPr>
      </xdr:nvSpPr>
      <xdr:spPr>
        <a:xfrm rot="16200000">
          <a:off x="5600700" y="57435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76200</xdr:rowOff>
    </xdr:from>
    <xdr:ext cx="161925" cy="161925"/>
    <xdr:sp macro="[1]!PtreeEvent_ObjectClick">
      <xdr:nvSpPr>
        <xdr:cNvPr id="31" name="PTObj_DNode_1_6"/>
        <xdr:cNvSpPr>
          <a:spLocks/>
        </xdr:cNvSpPr>
      </xdr:nvSpPr>
      <xdr:spPr>
        <a:xfrm>
          <a:off x="5600700" y="218122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76200</xdr:rowOff>
    </xdr:from>
    <xdr:ext cx="161925" cy="161925"/>
    <xdr:sp macro="[1]!PtreeEvent_ObjectClick">
      <xdr:nvSpPr>
        <xdr:cNvPr id="32" name="PTObj_DNode_1_7"/>
        <xdr:cNvSpPr>
          <a:spLocks/>
        </xdr:cNvSpPr>
      </xdr:nvSpPr>
      <xdr:spPr>
        <a:xfrm>
          <a:off x="5600700" y="380047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76200</xdr:rowOff>
    </xdr:from>
    <xdr:ext cx="161925" cy="161925"/>
    <xdr:sp macro="[1]!PtreeEvent_ObjectClick">
      <xdr:nvSpPr>
        <xdr:cNvPr id="33" name="PTObj_DNode_1_8"/>
        <xdr:cNvSpPr>
          <a:spLocks/>
        </xdr:cNvSpPr>
      </xdr:nvSpPr>
      <xdr:spPr>
        <a:xfrm rot="16200000">
          <a:off x="7800975" y="18573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76200</xdr:rowOff>
    </xdr:from>
    <xdr:ext cx="161925" cy="161925"/>
    <xdr:sp macro="[1]!PtreeEvent_ObjectClick">
      <xdr:nvSpPr>
        <xdr:cNvPr id="34" name="PTObj_DNode_1_9"/>
        <xdr:cNvSpPr>
          <a:spLocks/>
        </xdr:cNvSpPr>
      </xdr:nvSpPr>
      <xdr:spPr>
        <a:xfrm rot="16200000">
          <a:off x="7800975" y="28289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76200</xdr:rowOff>
    </xdr:from>
    <xdr:ext cx="161925" cy="161925"/>
    <xdr:sp macro="[1]!PtreeEvent_ObjectClick">
      <xdr:nvSpPr>
        <xdr:cNvPr id="35" name="PTObj_DNode_1_10"/>
        <xdr:cNvSpPr>
          <a:spLocks/>
        </xdr:cNvSpPr>
      </xdr:nvSpPr>
      <xdr:spPr>
        <a:xfrm rot="16200000">
          <a:off x="7800975" y="25050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76200</xdr:rowOff>
    </xdr:from>
    <xdr:ext cx="161925" cy="161925"/>
    <xdr:sp macro="[1]!PtreeEvent_ObjectClick">
      <xdr:nvSpPr>
        <xdr:cNvPr id="36" name="PTObj_DNode_1_11"/>
        <xdr:cNvSpPr>
          <a:spLocks/>
        </xdr:cNvSpPr>
      </xdr:nvSpPr>
      <xdr:spPr>
        <a:xfrm rot="16200000">
          <a:off x="7800975" y="44481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76200</xdr:rowOff>
    </xdr:from>
    <xdr:ext cx="161925" cy="161925"/>
    <xdr:sp macro="[1]!PtreeEvent_ObjectClick">
      <xdr:nvSpPr>
        <xdr:cNvPr id="37" name="PTObj_DNode_1_12"/>
        <xdr:cNvSpPr>
          <a:spLocks/>
        </xdr:cNvSpPr>
      </xdr:nvSpPr>
      <xdr:spPr>
        <a:xfrm rot="16200000">
          <a:off x="7800975" y="41243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76200</xdr:rowOff>
    </xdr:from>
    <xdr:ext cx="161925" cy="161925"/>
    <xdr:sp macro="[1]!PtreeEvent_ObjectClick">
      <xdr:nvSpPr>
        <xdr:cNvPr id="38" name="PTObj_DNode_1_13"/>
        <xdr:cNvSpPr>
          <a:spLocks/>
        </xdr:cNvSpPr>
      </xdr:nvSpPr>
      <xdr:spPr>
        <a:xfrm rot="16200000">
          <a:off x="7800975" y="34766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29</xdr:row>
      <xdr:rowOff>66675</xdr:rowOff>
    </xdr:from>
    <xdr:ext cx="990600" cy="161925"/>
    <xdr:sp macro="[1]!PtreeEvent_ObjectClick">
      <xdr:nvSpPr>
        <xdr:cNvPr id="39" name="PTObj_DBranchName_1_1"/>
        <xdr:cNvSpPr txBox="1">
          <a:spLocks noChangeArrowheads="1"/>
        </xdr:cNvSpPr>
      </xdr:nvSpPr>
      <xdr:spPr>
        <a:xfrm>
          <a:off x="1438275" y="4762500"/>
          <a:ext cx="990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Oil-Wildcatting 7.32A</a:t>
          </a:r>
        </a:p>
      </xdr:txBody>
    </xdr:sp>
    <xdr:clientData/>
  </xdr:oneCellAnchor>
  <xdr:oneCellAnchor>
    <xdr:from>
      <xdr:col>3</xdr:col>
      <xdr:colOff>266700</xdr:colOff>
      <xdr:row>19</xdr:row>
      <xdr:rowOff>66675</xdr:rowOff>
    </xdr:from>
    <xdr:ext cx="314325" cy="161925"/>
    <xdr:sp macro="[1]!PtreeEvent_ObjectClick">
      <xdr:nvSpPr>
        <xdr:cNvPr id="40" name="PTObj_DBranchName_1_2"/>
        <xdr:cNvSpPr txBox="1">
          <a:spLocks noChangeArrowheads="1"/>
        </xdr:cNvSpPr>
      </xdr:nvSpPr>
      <xdr:spPr>
        <a:xfrm>
          <a:off x="3152775" y="3143250"/>
          <a:ext cx="314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Site 1</a:t>
          </a:r>
        </a:p>
      </xdr:txBody>
    </xdr:sp>
    <xdr:clientData/>
  </xdr:oneCellAnchor>
  <xdr:oneCellAnchor>
    <xdr:from>
      <xdr:col>3</xdr:col>
      <xdr:colOff>266700</xdr:colOff>
      <xdr:row>33</xdr:row>
      <xdr:rowOff>66675</xdr:rowOff>
    </xdr:from>
    <xdr:ext cx="314325" cy="161925"/>
    <xdr:sp macro="[1]!PtreeEvent_ObjectClick">
      <xdr:nvSpPr>
        <xdr:cNvPr id="41" name="PTObj_DBranchName_1_3"/>
        <xdr:cNvSpPr txBox="1">
          <a:spLocks noChangeArrowheads="1"/>
        </xdr:cNvSpPr>
      </xdr:nvSpPr>
      <xdr:spPr>
        <a:xfrm>
          <a:off x="3152775" y="5410200"/>
          <a:ext cx="314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Site 2</a:t>
          </a:r>
        </a:p>
      </xdr:txBody>
    </xdr:sp>
    <xdr:clientData/>
  </xdr:oneCellAnchor>
  <xdr:oneCellAnchor>
    <xdr:from>
      <xdr:col>4</xdr:col>
      <xdr:colOff>266700</xdr:colOff>
      <xdr:row>31</xdr:row>
      <xdr:rowOff>66675</xdr:rowOff>
    </xdr:from>
    <xdr:ext cx="209550" cy="161925"/>
    <xdr:sp macro="[1]!PtreeEvent_ObjectClick">
      <xdr:nvSpPr>
        <xdr:cNvPr id="42" name="PTObj_DBranchName_1_4"/>
        <xdr:cNvSpPr txBox="1">
          <a:spLocks noChangeArrowheads="1"/>
        </xdr:cNvSpPr>
      </xdr:nvSpPr>
      <xdr:spPr>
        <a:xfrm>
          <a:off x="4276725" y="508635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Dry</a:t>
          </a:r>
        </a:p>
      </xdr:txBody>
    </xdr:sp>
    <xdr:clientData/>
  </xdr:oneCellAnchor>
  <xdr:oneCellAnchor>
    <xdr:from>
      <xdr:col>4</xdr:col>
      <xdr:colOff>266700</xdr:colOff>
      <xdr:row>35</xdr:row>
      <xdr:rowOff>66675</xdr:rowOff>
    </xdr:from>
    <xdr:ext cx="247650" cy="161925"/>
    <xdr:sp macro="[1]!PtreeEvent_ObjectClick">
      <xdr:nvSpPr>
        <xdr:cNvPr id="43" name="PTObj_DBranchName_1_5"/>
        <xdr:cNvSpPr txBox="1">
          <a:spLocks noChangeArrowheads="1"/>
        </xdr:cNvSpPr>
      </xdr:nvSpPr>
      <xdr:spPr>
        <a:xfrm>
          <a:off x="4276725" y="5734050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4</xdr:col>
      <xdr:colOff>266700</xdr:colOff>
      <xdr:row>13</xdr:row>
      <xdr:rowOff>66675</xdr:rowOff>
    </xdr:from>
    <xdr:ext cx="333375" cy="161925"/>
    <xdr:sp macro="[1]!PtreeEvent_ObjectClick">
      <xdr:nvSpPr>
        <xdr:cNvPr id="44" name="PTObj_DBranchName_1_6"/>
        <xdr:cNvSpPr txBox="1">
          <a:spLocks noChangeArrowheads="1"/>
        </xdr:cNvSpPr>
      </xdr:nvSpPr>
      <xdr:spPr>
        <a:xfrm>
          <a:off x="4276725" y="2171700"/>
          <a:ext cx="3333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Dome</a:t>
          </a:r>
        </a:p>
      </xdr:txBody>
    </xdr:sp>
    <xdr:clientData/>
  </xdr:oneCellAnchor>
  <xdr:oneCellAnchor>
    <xdr:from>
      <xdr:col>4</xdr:col>
      <xdr:colOff>266700</xdr:colOff>
      <xdr:row>23</xdr:row>
      <xdr:rowOff>66675</xdr:rowOff>
    </xdr:from>
    <xdr:ext cx="495300" cy="161925"/>
    <xdr:sp macro="[1]!PtreeEvent_ObjectClick">
      <xdr:nvSpPr>
        <xdr:cNvPr id="45" name="PTObj_DBranchName_1_7"/>
        <xdr:cNvSpPr txBox="1">
          <a:spLocks noChangeArrowheads="1"/>
        </xdr:cNvSpPr>
      </xdr:nvSpPr>
      <xdr:spPr>
        <a:xfrm>
          <a:off x="4276725" y="3790950"/>
          <a:ext cx="495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 Dome</a:t>
          </a:r>
        </a:p>
      </xdr:txBody>
    </xdr:sp>
    <xdr:clientData/>
  </xdr:oneCellAnchor>
  <xdr:oneCellAnchor>
    <xdr:from>
      <xdr:col>5</xdr:col>
      <xdr:colOff>266700</xdr:colOff>
      <xdr:row>11</xdr:row>
      <xdr:rowOff>66675</xdr:rowOff>
    </xdr:from>
    <xdr:ext cx="209550" cy="161925"/>
    <xdr:sp macro="[1]!PtreeEvent_ObjectClick">
      <xdr:nvSpPr>
        <xdr:cNvPr id="46" name="PTObj_DBranchName_1_8"/>
        <xdr:cNvSpPr txBox="1">
          <a:spLocks noChangeArrowheads="1"/>
        </xdr:cNvSpPr>
      </xdr:nvSpPr>
      <xdr:spPr>
        <a:xfrm>
          <a:off x="5867400" y="184785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Dry</a:t>
          </a:r>
        </a:p>
      </xdr:txBody>
    </xdr:sp>
    <xdr:clientData/>
  </xdr:oneCellAnchor>
  <xdr:oneCellAnchor>
    <xdr:from>
      <xdr:col>5</xdr:col>
      <xdr:colOff>266700</xdr:colOff>
      <xdr:row>17</xdr:row>
      <xdr:rowOff>66675</xdr:rowOff>
    </xdr:from>
    <xdr:ext cx="276225" cy="161925"/>
    <xdr:sp macro="[1]!PtreeEvent_ObjectClick">
      <xdr:nvSpPr>
        <xdr:cNvPr id="47" name="PTObj_DBranchName_1_9"/>
        <xdr:cNvSpPr txBox="1">
          <a:spLocks noChangeArrowheads="1"/>
        </xdr:cNvSpPr>
      </xdr:nvSpPr>
      <xdr:spPr>
        <a:xfrm>
          <a:off x="5867400" y="2819400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</a:t>
          </a:r>
        </a:p>
      </xdr:txBody>
    </xdr:sp>
    <xdr:clientData/>
  </xdr:oneCellAnchor>
  <xdr:oneCellAnchor>
    <xdr:from>
      <xdr:col>5</xdr:col>
      <xdr:colOff>266700</xdr:colOff>
      <xdr:row>15</xdr:row>
      <xdr:rowOff>66675</xdr:rowOff>
    </xdr:from>
    <xdr:ext cx="247650" cy="161925"/>
    <xdr:sp macro="[1]!PtreeEvent_ObjectClick">
      <xdr:nvSpPr>
        <xdr:cNvPr id="48" name="PTObj_DBranchName_1_10"/>
        <xdr:cNvSpPr txBox="1">
          <a:spLocks noChangeArrowheads="1"/>
        </xdr:cNvSpPr>
      </xdr:nvSpPr>
      <xdr:spPr>
        <a:xfrm>
          <a:off x="5867400" y="2495550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5</xdr:col>
      <xdr:colOff>266700</xdr:colOff>
      <xdr:row>27</xdr:row>
      <xdr:rowOff>66675</xdr:rowOff>
    </xdr:from>
    <xdr:ext cx="276225" cy="161925"/>
    <xdr:sp macro="[1]!PtreeEvent_ObjectClick">
      <xdr:nvSpPr>
        <xdr:cNvPr id="49" name="PTObj_DBranchName_1_11"/>
        <xdr:cNvSpPr txBox="1">
          <a:spLocks noChangeArrowheads="1"/>
        </xdr:cNvSpPr>
      </xdr:nvSpPr>
      <xdr:spPr>
        <a:xfrm>
          <a:off x="5867400" y="4438650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</a:t>
          </a:r>
        </a:p>
      </xdr:txBody>
    </xdr:sp>
    <xdr:clientData/>
  </xdr:oneCellAnchor>
  <xdr:oneCellAnchor>
    <xdr:from>
      <xdr:col>5</xdr:col>
      <xdr:colOff>266700</xdr:colOff>
      <xdr:row>25</xdr:row>
      <xdr:rowOff>66675</xdr:rowOff>
    </xdr:from>
    <xdr:ext cx="247650" cy="161925"/>
    <xdr:sp macro="[1]!PtreeEvent_ObjectClick">
      <xdr:nvSpPr>
        <xdr:cNvPr id="50" name="PTObj_DBranchName_1_12"/>
        <xdr:cNvSpPr txBox="1">
          <a:spLocks noChangeArrowheads="1"/>
        </xdr:cNvSpPr>
      </xdr:nvSpPr>
      <xdr:spPr>
        <a:xfrm>
          <a:off x="5867400" y="4114800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5</xdr:col>
      <xdr:colOff>266700</xdr:colOff>
      <xdr:row>21</xdr:row>
      <xdr:rowOff>66675</xdr:rowOff>
    </xdr:from>
    <xdr:ext cx="209550" cy="161925"/>
    <xdr:sp macro="[1]!PtreeEvent_ObjectClick">
      <xdr:nvSpPr>
        <xdr:cNvPr id="51" name="PTObj_DBranchName_1_13"/>
        <xdr:cNvSpPr txBox="1">
          <a:spLocks noChangeArrowheads="1"/>
        </xdr:cNvSpPr>
      </xdr:nvSpPr>
      <xdr:spPr>
        <a:xfrm>
          <a:off x="5867400" y="346710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Dry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21</xdr:row>
      <xdr:rowOff>152400</xdr:rowOff>
    </xdr:from>
    <xdr:to>
      <xdr:col>6</xdr:col>
      <xdr:colOff>0</xdr:colOff>
      <xdr:row>21</xdr:row>
      <xdr:rowOff>152400</xdr:rowOff>
    </xdr:to>
    <xdr:sp macro="[1]!PtreeEvent_ObjectClick">
      <xdr:nvSpPr>
        <xdr:cNvPr id="1" name="PTObj_DBranchHLine_3_13"/>
        <xdr:cNvSpPr>
          <a:spLocks/>
        </xdr:cNvSpPr>
      </xdr:nvSpPr>
      <xdr:spPr>
        <a:xfrm>
          <a:off x="5819775" y="35528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152400</xdr:rowOff>
    </xdr:from>
    <xdr:to>
      <xdr:col>5</xdr:col>
      <xdr:colOff>228600</xdr:colOff>
      <xdr:row>23</xdr:row>
      <xdr:rowOff>152400</xdr:rowOff>
    </xdr:to>
    <xdr:sp macro="[1]!PtreeEvent_ObjectClick">
      <xdr:nvSpPr>
        <xdr:cNvPr id="2" name="PTObj_DBranchDLine_3_13"/>
        <xdr:cNvSpPr>
          <a:spLocks/>
        </xdr:cNvSpPr>
      </xdr:nvSpPr>
      <xdr:spPr>
        <a:xfrm flipV="1">
          <a:off x="5667375" y="35528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25</xdr:row>
      <xdr:rowOff>152400</xdr:rowOff>
    </xdr:from>
    <xdr:to>
      <xdr:col>6</xdr:col>
      <xdr:colOff>0</xdr:colOff>
      <xdr:row>25</xdr:row>
      <xdr:rowOff>152400</xdr:rowOff>
    </xdr:to>
    <xdr:sp macro="[1]!PtreeEvent_ObjectClick">
      <xdr:nvSpPr>
        <xdr:cNvPr id="3" name="PTObj_DBranchHLine_3_12"/>
        <xdr:cNvSpPr>
          <a:spLocks/>
        </xdr:cNvSpPr>
      </xdr:nvSpPr>
      <xdr:spPr>
        <a:xfrm>
          <a:off x="5819775" y="42005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23</xdr:row>
      <xdr:rowOff>152400</xdr:rowOff>
    </xdr:from>
    <xdr:to>
      <xdr:col>5</xdr:col>
      <xdr:colOff>228600</xdr:colOff>
      <xdr:row>25</xdr:row>
      <xdr:rowOff>152400</xdr:rowOff>
    </xdr:to>
    <xdr:sp macro="[1]!PtreeEvent_ObjectClick">
      <xdr:nvSpPr>
        <xdr:cNvPr id="4" name="PTObj_DBranchDLine_3_12"/>
        <xdr:cNvSpPr>
          <a:spLocks/>
        </xdr:cNvSpPr>
      </xdr:nvSpPr>
      <xdr:spPr>
        <a:xfrm>
          <a:off x="5667375" y="38766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27</xdr:row>
      <xdr:rowOff>152400</xdr:rowOff>
    </xdr:from>
    <xdr:to>
      <xdr:col>6</xdr:col>
      <xdr:colOff>0</xdr:colOff>
      <xdr:row>27</xdr:row>
      <xdr:rowOff>152400</xdr:rowOff>
    </xdr:to>
    <xdr:sp macro="[1]!PtreeEvent_ObjectClick">
      <xdr:nvSpPr>
        <xdr:cNvPr id="5" name="PTObj_DBranchHLine_3_11"/>
        <xdr:cNvSpPr>
          <a:spLocks/>
        </xdr:cNvSpPr>
      </xdr:nvSpPr>
      <xdr:spPr>
        <a:xfrm>
          <a:off x="5819775" y="45243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23</xdr:row>
      <xdr:rowOff>152400</xdr:rowOff>
    </xdr:from>
    <xdr:to>
      <xdr:col>5</xdr:col>
      <xdr:colOff>228600</xdr:colOff>
      <xdr:row>27</xdr:row>
      <xdr:rowOff>152400</xdr:rowOff>
    </xdr:to>
    <xdr:sp macro="[1]!PtreeEvent_ObjectClick">
      <xdr:nvSpPr>
        <xdr:cNvPr id="6" name="PTObj_DBranchDLine_3_11"/>
        <xdr:cNvSpPr>
          <a:spLocks/>
        </xdr:cNvSpPr>
      </xdr:nvSpPr>
      <xdr:spPr>
        <a:xfrm>
          <a:off x="5667375" y="387667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152400</xdr:rowOff>
    </xdr:from>
    <xdr:to>
      <xdr:col>6</xdr:col>
      <xdr:colOff>0</xdr:colOff>
      <xdr:row>15</xdr:row>
      <xdr:rowOff>152400</xdr:rowOff>
    </xdr:to>
    <xdr:sp macro="[1]!PtreeEvent_ObjectClick">
      <xdr:nvSpPr>
        <xdr:cNvPr id="7" name="PTObj_DBranchHLine_3_10"/>
        <xdr:cNvSpPr>
          <a:spLocks/>
        </xdr:cNvSpPr>
      </xdr:nvSpPr>
      <xdr:spPr>
        <a:xfrm>
          <a:off x="5819775" y="25812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13</xdr:row>
      <xdr:rowOff>152400</xdr:rowOff>
    </xdr:from>
    <xdr:to>
      <xdr:col>5</xdr:col>
      <xdr:colOff>228600</xdr:colOff>
      <xdr:row>15</xdr:row>
      <xdr:rowOff>152400</xdr:rowOff>
    </xdr:to>
    <xdr:sp macro="[1]!PtreeEvent_ObjectClick">
      <xdr:nvSpPr>
        <xdr:cNvPr id="8" name="PTObj_DBranchDLine_3_10"/>
        <xdr:cNvSpPr>
          <a:spLocks/>
        </xdr:cNvSpPr>
      </xdr:nvSpPr>
      <xdr:spPr>
        <a:xfrm>
          <a:off x="5667375" y="22574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17</xdr:row>
      <xdr:rowOff>152400</xdr:rowOff>
    </xdr:from>
    <xdr:to>
      <xdr:col>6</xdr:col>
      <xdr:colOff>0</xdr:colOff>
      <xdr:row>17</xdr:row>
      <xdr:rowOff>152400</xdr:rowOff>
    </xdr:to>
    <xdr:sp macro="[1]!PtreeEvent_ObjectClick">
      <xdr:nvSpPr>
        <xdr:cNvPr id="9" name="PTObj_DBranchHLine_3_9"/>
        <xdr:cNvSpPr>
          <a:spLocks/>
        </xdr:cNvSpPr>
      </xdr:nvSpPr>
      <xdr:spPr>
        <a:xfrm>
          <a:off x="5819775" y="2905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13</xdr:row>
      <xdr:rowOff>152400</xdr:rowOff>
    </xdr:from>
    <xdr:to>
      <xdr:col>5</xdr:col>
      <xdr:colOff>228600</xdr:colOff>
      <xdr:row>17</xdr:row>
      <xdr:rowOff>152400</xdr:rowOff>
    </xdr:to>
    <xdr:sp macro="[1]!PtreeEvent_ObjectClick">
      <xdr:nvSpPr>
        <xdr:cNvPr id="10" name="PTObj_DBranchDLine_3_9"/>
        <xdr:cNvSpPr>
          <a:spLocks/>
        </xdr:cNvSpPr>
      </xdr:nvSpPr>
      <xdr:spPr>
        <a:xfrm>
          <a:off x="5667375" y="22574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11</xdr:row>
      <xdr:rowOff>152400</xdr:rowOff>
    </xdr:from>
    <xdr:to>
      <xdr:col>6</xdr:col>
      <xdr:colOff>0</xdr:colOff>
      <xdr:row>11</xdr:row>
      <xdr:rowOff>152400</xdr:rowOff>
    </xdr:to>
    <xdr:sp macro="[1]!PtreeEvent_ObjectClick">
      <xdr:nvSpPr>
        <xdr:cNvPr id="11" name="PTObj_DBranchHLine_3_8"/>
        <xdr:cNvSpPr>
          <a:spLocks/>
        </xdr:cNvSpPr>
      </xdr:nvSpPr>
      <xdr:spPr>
        <a:xfrm>
          <a:off x="5819775" y="19335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152400</xdr:rowOff>
    </xdr:from>
    <xdr:to>
      <xdr:col>5</xdr:col>
      <xdr:colOff>228600</xdr:colOff>
      <xdr:row>13</xdr:row>
      <xdr:rowOff>152400</xdr:rowOff>
    </xdr:to>
    <xdr:sp macro="[1]!PtreeEvent_ObjectClick">
      <xdr:nvSpPr>
        <xdr:cNvPr id="12" name="PTObj_DBranchDLine_3_8"/>
        <xdr:cNvSpPr>
          <a:spLocks/>
        </xdr:cNvSpPr>
      </xdr:nvSpPr>
      <xdr:spPr>
        <a:xfrm flipV="1">
          <a:off x="5667375" y="19335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23</xdr:row>
      <xdr:rowOff>152400</xdr:rowOff>
    </xdr:from>
    <xdr:to>
      <xdr:col>5</xdr:col>
      <xdr:colOff>0</xdr:colOff>
      <xdr:row>23</xdr:row>
      <xdr:rowOff>152400</xdr:rowOff>
    </xdr:to>
    <xdr:sp macro="[1]!PtreeEvent_ObjectClick">
      <xdr:nvSpPr>
        <xdr:cNvPr id="13" name="PTObj_DBranchHLine_3_7"/>
        <xdr:cNvSpPr>
          <a:spLocks/>
        </xdr:cNvSpPr>
      </xdr:nvSpPr>
      <xdr:spPr>
        <a:xfrm>
          <a:off x="4229100" y="3876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152400</xdr:rowOff>
    </xdr:from>
    <xdr:to>
      <xdr:col>4</xdr:col>
      <xdr:colOff>228600</xdr:colOff>
      <xdr:row>23</xdr:row>
      <xdr:rowOff>152400</xdr:rowOff>
    </xdr:to>
    <xdr:sp macro="[1]!PtreeEvent_ObjectClick">
      <xdr:nvSpPr>
        <xdr:cNvPr id="14" name="PTObj_DBranchDLine_3_7"/>
        <xdr:cNvSpPr>
          <a:spLocks/>
        </xdr:cNvSpPr>
      </xdr:nvSpPr>
      <xdr:spPr>
        <a:xfrm>
          <a:off x="4076700" y="322897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13</xdr:row>
      <xdr:rowOff>152400</xdr:rowOff>
    </xdr:from>
    <xdr:to>
      <xdr:col>5</xdr:col>
      <xdr:colOff>0</xdr:colOff>
      <xdr:row>13</xdr:row>
      <xdr:rowOff>152400</xdr:rowOff>
    </xdr:to>
    <xdr:sp macro="[1]!PtreeEvent_ObjectClick">
      <xdr:nvSpPr>
        <xdr:cNvPr id="15" name="PTObj_DBranchHLine_3_6"/>
        <xdr:cNvSpPr>
          <a:spLocks/>
        </xdr:cNvSpPr>
      </xdr:nvSpPr>
      <xdr:spPr>
        <a:xfrm>
          <a:off x="4229100" y="22574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152400</xdr:rowOff>
    </xdr:from>
    <xdr:to>
      <xdr:col>4</xdr:col>
      <xdr:colOff>228600</xdr:colOff>
      <xdr:row>19</xdr:row>
      <xdr:rowOff>152400</xdr:rowOff>
    </xdr:to>
    <xdr:sp macro="[1]!PtreeEvent_ObjectClick">
      <xdr:nvSpPr>
        <xdr:cNvPr id="16" name="PTObj_DBranchDLine_3_6"/>
        <xdr:cNvSpPr>
          <a:spLocks/>
        </xdr:cNvSpPr>
      </xdr:nvSpPr>
      <xdr:spPr>
        <a:xfrm flipV="1">
          <a:off x="4076700" y="2257425"/>
          <a:ext cx="1524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35</xdr:row>
      <xdr:rowOff>152400</xdr:rowOff>
    </xdr:from>
    <xdr:to>
      <xdr:col>5</xdr:col>
      <xdr:colOff>0</xdr:colOff>
      <xdr:row>35</xdr:row>
      <xdr:rowOff>152400</xdr:rowOff>
    </xdr:to>
    <xdr:sp macro="[1]!PtreeEvent_ObjectClick">
      <xdr:nvSpPr>
        <xdr:cNvPr id="17" name="PTObj_DBranchHLine_3_5"/>
        <xdr:cNvSpPr>
          <a:spLocks/>
        </xdr:cNvSpPr>
      </xdr:nvSpPr>
      <xdr:spPr>
        <a:xfrm>
          <a:off x="4229100" y="58197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33</xdr:row>
      <xdr:rowOff>152400</xdr:rowOff>
    </xdr:from>
    <xdr:to>
      <xdr:col>4</xdr:col>
      <xdr:colOff>228600</xdr:colOff>
      <xdr:row>35</xdr:row>
      <xdr:rowOff>152400</xdr:rowOff>
    </xdr:to>
    <xdr:sp macro="[1]!PtreeEvent_ObjectClick">
      <xdr:nvSpPr>
        <xdr:cNvPr id="18" name="PTObj_DBranchDLine_3_5"/>
        <xdr:cNvSpPr>
          <a:spLocks/>
        </xdr:cNvSpPr>
      </xdr:nvSpPr>
      <xdr:spPr>
        <a:xfrm>
          <a:off x="4076700" y="54959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31</xdr:row>
      <xdr:rowOff>152400</xdr:rowOff>
    </xdr:from>
    <xdr:to>
      <xdr:col>5</xdr:col>
      <xdr:colOff>0</xdr:colOff>
      <xdr:row>31</xdr:row>
      <xdr:rowOff>152400</xdr:rowOff>
    </xdr:to>
    <xdr:sp macro="[1]!PtreeEvent_ObjectClick">
      <xdr:nvSpPr>
        <xdr:cNvPr id="19" name="PTObj_DBranchHLine_3_4"/>
        <xdr:cNvSpPr>
          <a:spLocks/>
        </xdr:cNvSpPr>
      </xdr:nvSpPr>
      <xdr:spPr>
        <a:xfrm>
          <a:off x="4229100" y="51720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152400</xdr:rowOff>
    </xdr:from>
    <xdr:to>
      <xdr:col>4</xdr:col>
      <xdr:colOff>228600</xdr:colOff>
      <xdr:row>33</xdr:row>
      <xdr:rowOff>152400</xdr:rowOff>
    </xdr:to>
    <xdr:sp macro="[1]!PtreeEvent_ObjectClick">
      <xdr:nvSpPr>
        <xdr:cNvPr id="20" name="PTObj_DBranchDLine_3_4"/>
        <xdr:cNvSpPr>
          <a:spLocks/>
        </xdr:cNvSpPr>
      </xdr:nvSpPr>
      <xdr:spPr>
        <a:xfrm flipV="1">
          <a:off x="4076700" y="51720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33</xdr:row>
      <xdr:rowOff>152400</xdr:rowOff>
    </xdr:from>
    <xdr:to>
      <xdr:col>4</xdr:col>
      <xdr:colOff>0</xdr:colOff>
      <xdr:row>33</xdr:row>
      <xdr:rowOff>152400</xdr:rowOff>
    </xdr:to>
    <xdr:sp macro="[1]!PtreeEvent_ObjectClick">
      <xdr:nvSpPr>
        <xdr:cNvPr id="21" name="PTObj_DBranchHLine_3_3"/>
        <xdr:cNvSpPr>
          <a:spLocks/>
        </xdr:cNvSpPr>
      </xdr:nvSpPr>
      <xdr:spPr>
        <a:xfrm>
          <a:off x="3105150" y="54959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29</xdr:row>
      <xdr:rowOff>152400</xdr:rowOff>
    </xdr:from>
    <xdr:to>
      <xdr:col>3</xdr:col>
      <xdr:colOff>228600</xdr:colOff>
      <xdr:row>33</xdr:row>
      <xdr:rowOff>152400</xdr:rowOff>
    </xdr:to>
    <xdr:sp macro="[1]!PtreeEvent_ObjectClick">
      <xdr:nvSpPr>
        <xdr:cNvPr id="22" name="PTObj_DBranchDLine_3_3"/>
        <xdr:cNvSpPr>
          <a:spLocks/>
        </xdr:cNvSpPr>
      </xdr:nvSpPr>
      <xdr:spPr>
        <a:xfrm>
          <a:off x="2952750" y="48482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19</xdr:row>
      <xdr:rowOff>152400</xdr:rowOff>
    </xdr:from>
    <xdr:to>
      <xdr:col>4</xdr:col>
      <xdr:colOff>0</xdr:colOff>
      <xdr:row>19</xdr:row>
      <xdr:rowOff>152400</xdr:rowOff>
    </xdr:to>
    <xdr:sp macro="[1]!PtreeEvent_ObjectClick">
      <xdr:nvSpPr>
        <xdr:cNvPr id="23" name="PTObj_DBranchHLine_3_2"/>
        <xdr:cNvSpPr>
          <a:spLocks/>
        </xdr:cNvSpPr>
      </xdr:nvSpPr>
      <xdr:spPr>
        <a:xfrm>
          <a:off x="3105150" y="32289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19</xdr:row>
      <xdr:rowOff>152400</xdr:rowOff>
    </xdr:from>
    <xdr:to>
      <xdr:col>3</xdr:col>
      <xdr:colOff>228600</xdr:colOff>
      <xdr:row>29</xdr:row>
      <xdr:rowOff>152400</xdr:rowOff>
    </xdr:to>
    <xdr:sp macro="[1]!PtreeEvent_ObjectClick">
      <xdr:nvSpPr>
        <xdr:cNvPr id="24" name="PTObj_DBranchDLine_3_2"/>
        <xdr:cNvSpPr>
          <a:spLocks/>
        </xdr:cNvSpPr>
      </xdr:nvSpPr>
      <xdr:spPr>
        <a:xfrm flipV="1">
          <a:off x="2952750" y="3228975"/>
          <a:ext cx="1524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29</xdr:row>
      <xdr:rowOff>152400</xdr:rowOff>
    </xdr:from>
    <xdr:to>
      <xdr:col>3</xdr:col>
      <xdr:colOff>0</xdr:colOff>
      <xdr:row>29</xdr:row>
      <xdr:rowOff>152400</xdr:rowOff>
    </xdr:to>
    <xdr:sp macro="[1]!PtreeEvent_ObjectClick">
      <xdr:nvSpPr>
        <xdr:cNvPr id="25" name="PTObj_DBranchHLine_3_1"/>
        <xdr:cNvSpPr>
          <a:spLocks/>
        </xdr:cNvSpPr>
      </xdr:nvSpPr>
      <xdr:spPr>
        <a:xfrm>
          <a:off x="1400175" y="48482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29</xdr:row>
      <xdr:rowOff>76200</xdr:rowOff>
    </xdr:from>
    <xdr:ext cx="161925" cy="161925"/>
    <xdr:sp macro="[1]!PtreeEvent_ObjectClick">
      <xdr:nvSpPr>
        <xdr:cNvPr id="26" name="PTObj_DNode_3_1"/>
        <xdr:cNvSpPr>
          <a:spLocks/>
        </xdr:cNvSpPr>
      </xdr:nvSpPr>
      <xdr:spPr>
        <a:xfrm>
          <a:off x="2876550" y="47720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76200</xdr:rowOff>
    </xdr:from>
    <xdr:ext cx="161925" cy="161925"/>
    <xdr:sp macro="[1]!PtreeEvent_ObjectClick">
      <xdr:nvSpPr>
        <xdr:cNvPr id="27" name="PTObj_DNode_3_2"/>
        <xdr:cNvSpPr>
          <a:spLocks/>
        </xdr:cNvSpPr>
      </xdr:nvSpPr>
      <xdr:spPr>
        <a:xfrm>
          <a:off x="4000500" y="315277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76200</xdr:rowOff>
    </xdr:from>
    <xdr:ext cx="161925" cy="161925"/>
    <xdr:sp macro="[1]!PtreeEvent_ObjectClick">
      <xdr:nvSpPr>
        <xdr:cNvPr id="28" name="PTObj_DNode_3_3"/>
        <xdr:cNvSpPr>
          <a:spLocks/>
        </xdr:cNvSpPr>
      </xdr:nvSpPr>
      <xdr:spPr>
        <a:xfrm>
          <a:off x="4000500" y="541972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76200</xdr:rowOff>
    </xdr:from>
    <xdr:ext cx="161925" cy="161925"/>
    <xdr:sp macro="[1]!PtreeEvent_ObjectClick">
      <xdr:nvSpPr>
        <xdr:cNvPr id="29" name="PTObj_DNode_3_4"/>
        <xdr:cNvSpPr>
          <a:spLocks/>
        </xdr:cNvSpPr>
      </xdr:nvSpPr>
      <xdr:spPr>
        <a:xfrm rot="16200000">
          <a:off x="5591175" y="50958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76200</xdr:rowOff>
    </xdr:from>
    <xdr:ext cx="161925" cy="161925"/>
    <xdr:sp macro="[1]!PtreeEvent_ObjectClick">
      <xdr:nvSpPr>
        <xdr:cNvPr id="30" name="PTObj_DNode_3_5"/>
        <xdr:cNvSpPr>
          <a:spLocks/>
        </xdr:cNvSpPr>
      </xdr:nvSpPr>
      <xdr:spPr>
        <a:xfrm rot="16200000">
          <a:off x="5591175" y="57435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76200</xdr:rowOff>
    </xdr:from>
    <xdr:ext cx="161925" cy="161925"/>
    <xdr:sp macro="[1]!PtreeEvent_ObjectClick">
      <xdr:nvSpPr>
        <xdr:cNvPr id="31" name="PTObj_DNode_3_6"/>
        <xdr:cNvSpPr>
          <a:spLocks/>
        </xdr:cNvSpPr>
      </xdr:nvSpPr>
      <xdr:spPr>
        <a:xfrm>
          <a:off x="5591175" y="218122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76200</xdr:rowOff>
    </xdr:from>
    <xdr:ext cx="161925" cy="161925"/>
    <xdr:sp macro="[1]!PtreeEvent_ObjectClick">
      <xdr:nvSpPr>
        <xdr:cNvPr id="32" name="PTObj_DNode_3_7"/>
        <xdr:cNvSpPr>
          <a:spLocks/>
        </xdr:cNvSpPr>
      </xdr:nvSpPr>
      <xdr:spPr>
        <a:xfrm>
          <a:off x="5591175" y="380047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76200</xdr:rowOff>
    </xdr:from>
    <xdr:ext cx="161925" cy="161925"/>
    <xdr:sp macro="[1]!PtreeEvent_ObjectClick">
      <xdr:nvSpPr>
        <xdr:cNvPr id="33" name="PTObj_DNode_3_8"/>
        <xdr:cNvSpPr>
          <a:spLocks/>
        </xdr:cNvSpPr>
      </xdr:nvSpPr>
      <xdr:spPr>
        <a:xfrm rot="16200000">
          <a:off x="7791450" y="18573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76200</xdr:rowOff>
    </xdr:from>
    <xdr:ext cx="161925" cy="161925"/>
    <xdr:sp macro="[1]!PtreeEvent_ObjectClick">
      <xdr:nvSpPr>
        <xdr:cNvPr id="34" name="PTObj_DNode_3_9"/>
        <xdr:cNvSpPr>
          <a:spLocks/>
        </xdr:cNvSpPr>
      </xdr:nvSpPr>
      <xdr:spPr>
        <a:xfrm rot="16200000">
          <a:off x="7791450" y="28289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76200</xdr:rowOff>
    </xdr:from>
    <xdr:ext cx="161925" cy="161925"/>
    <xdr:sp macro="[1]!PtreeEvent_ObjectClick">
      <xdr:nvSpPr>
        <xdr:cNvPr id="35" name="PTObj_DNode_3_10"/>
        <xdr:cNvSpPr>
          <a:spLocks/>
        </xdr:cNvSpPr>
      </xdr:nvSpPr>
      <xdr:spPr>
        <a:xfrm rot="16200000">
          <a:off x="7791450" y="25050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76200</xdr:rowOff>
    </xdr:from>
    <xdr:ext cx="161925" cy="161925"/>
    <xdr:sp macro="[1]!PtreeEvent_ObjectClick">
      <xdr:nvSpPr>
        <xdr:cNvPr id="36" name="PTObj_DNode_3_11"/>
        <xdr:cNvSpPr>
          <a:spLocks/>
        </xdr:cNvSpPr>
      </xdr:nvSpPr>
      <xdr:spPr>
        <a:xfrm rot="16200000">
          <a:off x="7791450" y="44481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76200</xdr:rowOff>
    </xdr:from>
    <xdr:ext cx="161925" cy="161925"/>
    <xdr:sp macro="[1]!PtreeEvent_ObjectClick">
      <xdr:nvSpPr>
        <xdr:cNvPr id="37" name="PTObj_DNode_3_12"/>
        <xdr:cNvSpPr>
          <a:spLocks/>
        </xdr:cNvSpPr>
      </xdr:nvSpPr>
      <xdr:spPr>
        <a:xfrm rot="16200000">
          <a:off x="7791450" y="41243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76200</xdr:rowOff>
    </xdr:from>
    <xdr:ext cx="161925" cy="161925"/>
    <xdr:sp macro="[1]!PtreeEvent_ObjectClick">
      <xdr:nvSpPr>
        <xdr:cNvPr id="38" name="PTObj_DNode_3_13"/>
        <xdr:cNvSpPr>
          <a:spLocks/>
        </xdr:cNvSpPr>
      </xdr:nvSpPr>
      <xdr:spPr>
        <a:xfrm rot="16200000">
          <a:off x="7791450" y="34766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29</xdr:row>
      <xdr:rowOff>66675</xdr:rowOff>
    </xdr:from>
    <xdr:ext cx="1009650" cy="171450"/>
    <xdr:sp macro="[1]!PtreeEvent_ObjectClick">
      <xdr:nvSpPr>
        <xdr:cNvPr id="39" name="PTObj_DBranchName_3_1"/>
        <xdr:cNvSpPr txBox="1">
          <a:spLocks noChangeArrowheads="1"/>
        </xdr:cNvSpPr>
      </xdr:nvSpPr>
      <xdr:spPr>
        <a:xfrm>
          <a:off x="1438275" y="4762500"/>
          <a:ext cx="1009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Oil-Wildcatting 7.32B</a:t>
          </a:r>
        </a:p>
      </xdr:txBody>
    </xdr:sp>
    <xdr:clientData/>
  </xdr:oneCellAnchor>
  <xdr:oneCellAnchor>
    <xdr:from>
      <xdr:col>3</xdr:col>
      <xdr:colOff>266700</xdr:colOff>
      <xdr:row>19</xdr:row>
      <xdr:rowOff>66675</xdr:rowOff>
    </xdr:from>
    <xdr:ext cx="323850" cy="171450"/>
    <xdr:sp macro="[1]!PtreeEvent_ObjectClick">
      <xdr:nvSpPr>
        <xdr:cNvPr id="40" name="PTObj_DBranchName_3_2"/>
        <xdr:cNvSpPr txBox="1">
          <a:spLocks noChangeArrowheads="1"/>
        </xdr:cNvSpPr>
      </xdr:nvSpPr>
      <xdr:spPr>
        <a:xfrm>
          <a:off x="3143250" y="3143250"/>
          <a:ext cx="323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Site 1</a:t>
          </a:r>
        </a:p>
      </xdr:txBody>
    </xdr:sp>
    <xdr:clientData/>
  </xdr:oneCellAnchor>
  <xdr:oneCellAnchor>
    <xdr:from>
      <xdr:col>3</xdr:col>
      <xdr:colOff>266700</xdr:colOff>
      <xdr:row>33</xdr:row>
      <xdr:rowOff>66675</xdr:rowOff>
    </xdr:from>
    <xdr:ext cx="323850" cy="171450"/>
    <xdr:sp macro="[1]!PtreeEvent_ObjectClick">
      <xdr:nvSpPr>
        <xdr:cNvPr id="41" name="PTObj_DBranchName_3_3"/>
        <xdr:cNvSpPr txBox="1">
          <a:spLocks noChangeArrowheads="1"/>
        </xdr:cNvSpPr>
      </xdr:nvSpPr>
      <xdr:spPr>
        <a:xfrm>
          <a:off x="3143250" y="5410200"/>
          <a:ext cx="323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Site 2</a:t>
          </a:r>
        </a:p>
      </xdr:txBody>
    </xdr:sp>
    <xdr:clientData/>
  </xdr:oneCellAnchor>
  <xdr:oneCellAnchor>
    <xdr:from>
      <xdr:col>4</xdr:col>
      <xdr:colOff>266700</xdr:colOff>
      <xdr:row>31</xdr:row>
      <xdr:rowOff>66675</xdr:rowOff>
    </xdr:from>
    <xdr:ext cx="228600" cy="171450"/>
    <xdr:sp macro="[1]!PtreeEvent_ObjectClick">
      <xdr:nvSpPr>
        <xdr:cNvPr id="42" name="PTObj_DBranchName_3_4"/>
        <xdr:cNvSpPr txBox="1">
          <a:spLocks noChangeArrowheads="1"/>
        </xdr:cNvSpPr>
      </xdr:nvSpPr>
      <xdr:spPr>
        <a:xfrm>
          <a:off x="4267200" y="508635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Dry</a:t>
          </a:r>
        </a:p>
      </xdr:txBody>
    </xdr:sp>
    <xdr:clientData/>
  </xdr:oneCellAnchor>
  <xdr:oneCellAnchor>
    <xdr:from>
      <xdr:col>4</xdr:col>
      <xdr:colOff>266700</xdr:colOff>
      <xdr:row>35</xdr:row>
      <xdr:rowOff>66675</xdr:rowOff>
    </xdr:from>
    <xdr:ext cx="276225" cy="171450"/>
    <xdr:sp macro="[1]!PtreeEvent_ObjectClick">
      <xdr:nvSpPr>
        <xdr:cNvPr id="43" name="PTObj_DBranchName_3_5"/>
        <xdr:cNvSpPr txBox="1">
          <a:spLocks noChangeArrowheads="1"/>
        </xdr:cNvSpPr>
      </xdr:nvSpPr>
      <xdr:spPr>
        <a:xfrm>
          <a:off x="4267200" y="573405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4</xdr:col>
      <xdr:colOff>266700</xdr:colOff>
      <xdr:row>13</xdr:row>
      <xdr:rowOff>66675</xdr:rowOff>
    </xdr:from>
    <xdr:ext cx="323850" cy="171450"/>
    <xdr:sp macro="[1]!PtreeEvent_ObjectClick">
      <xdr:nvSpPr>
        <xdr:cNvPr id="44" name="PTObj_DBranchName_3_6"/>
        <xdr:cNvSpPr txBox="1">
          <a:spLocks noChangeArrowheads="1"/>
        </xdr:cNvSpPr>
      </xdr:nvSpPr>
      <xdr:spPr>
        <a:xfrm>
          <a:off x="4267200" y="2171700"/>
          <a:ext cx="323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Dome</a:t>
          </a:r>
        </a:p>
      </xdr:txBody>
    </xdr:sp>
    <xdr:clientData/>
  </xdr:oneCellAnchor>
  <xdr:oneCellAnchor>
    <xdr:from>
      <xdr:col>4</xdr:col>
      <xdr:colOff>266700</xdr:colOff>
      <xdr:row>23</xdr:row>
      <xdr:rowOff>66675</xdr:rowOff>
    </xdr:from>
    <xdr:ext cx="476250" cy="171450"/>
    <xdr:sp macro="[1]!PtreeEvent_ObjectClick">
      <xdr:nvSpPr>
        <xdr:cNvPr id="45" name="PTObj_DBranchName_3_7"/>
        <xdr:cNvSpPr txBox="1">
          <a:spLocks noChangeArrowheads="1"/>
        </xdr:cNvSpPr>
      </xdr:nvSpPr>
      <xdr:spPr>
        <a:xfrm>
          <a:off x="4267200" y="379095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 Dome</a:t>
          </a:r>
        </a:p>
      </xdr:txBody>
    </xdr:sp>
    <xdr:clientData/>
  </xdr:oneCellAnchor>
  <xdr:oneCellAnchor>
    <xdr:from>
      <xdr:col>5</xdr:col>
      <xdr:colOff>266700</xdr:colOff>
      <xdr:row>11</xdr:row>
      <xdr:rowOff>66675</xdr:rowOff>
    </xdr:from>
    <xdr:ext cx="228600" cy="171450"/>
    <xdr:sp macro="[1]!PtreeEvent_ObjectClick">
      <xdr:nvSpPr>
        <xdr:cNvPr id="46" name="PTObj_DBranchName_3_8"/>
        <xdr:cNvSpPr txBox="1">
          <a:spLocks noChangeArrowheads="1"/>
        </xdr:cNvSpPr>
      </xdr:nvSpPr>
      <xdr:spPr>
        <a:xfrm>
          <a:off x="5857875" y="184785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Dry</a:t>
          </a:r>
        </a:p>
      </xdr:txBody>
    </xdr:sp>
    <xdr:clientData/>
  </xdr:oneCellAnchor>
  <xdr:oneCellAnchor>
    <xdr:from>
      <xdr:col>5</xdr:col>
      <xdr:colOff>266700</xdr:colOff>
      <xdr:row>17</xdr:row>
      <xdr:rowOff>66675</xdr:rowOff>
    </xdr:from>
    <xdr:ext cx="266700" cy="171450"/>
    <xdr:sp macro="[1]!PtreeEvent_ObjectClick">
      <xdr:nvSpPr>
        <xdr:cNvPr id="47" name="PTObj_DBranchName_3_9"/>
        <xdr:cNvSpPr txBox="1">
          <a:spLocks noChangeArrowheads="1"/>
        </xdr:cNvSpPr>
      </xdr:nvSpPr>
      <xdr:spPr>
        <a:xfrm>
          <a:off x="5857875" y="28194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</a:t>
          </a:r>
        </a:p>
      </xdr:txBody>
    </xdr:sp>
    <xdr:clientData/>
  </xdr:oneCellAnchor>
  <xdr:oneCellAnchor>
    <xdr:from>
      <xdr:col>5</xdr:col>
      <xdr:colOff>266700</xdr:colOff>
      <xdr:row>15</xdr:row>
      <xdr:rowOff>66675</xdr:rowOff>
    </xdr:from>
    <xdr:ext cx="276225" cy="171450"/>
    <xdr:sp macro="[1]!PtreeEvent_ObjectClick">
      <xdr:nvSpPr>
        <xdr:cNvPr id="48" name="PTObj_DBranchName_3_10"/>
        <xdr:cNvSpPr txBox="1">
          <a:spLocks noChangeArrowheads="1"/>
        </xdr:cNvSpPr>
      </xdr:nvSpPr>
      <xdr:spPr>
        <a:xfrm>
          <a:off x="5857875" y="249555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5</xdr:col>
      <xdr:colOff>266700</xdr:colOff>
      <xdr:row>27</xdr:row>
      <xdr:rowOff>66675</xdr:rowOff>
    </xdr:from>
    <xdr:ext cx="266700" cy="171450"/>
    <xdr:sp macro="[1]!PtreeEvent_ObjectClick">
      <xdr:nvSpPr>
        <xdr:cNvPr id="49" name="PTObj_DBranchName_3_11"/>
        <xdr:cNvSpPr txBox="1">
          <a:spLocks noChangeArrowheads="1"/>
        </xdr:cNvSpPr>
      </xdr:nvSpPr>
      <xdr:spPr>
        <a:xfrm>
          <a:off x="5857875" y="443865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</a:t>
          </a:r>
        </a:p>
      </xdr:txBody>
    </xdr:sp>
    <xdr:clientData/>
  </xdr:oneCellAnchor>
  <xdr:oneCellAnchor>
    <xdr:from>
      <xdr:col>5</xdr:col>
      <xdr:colOff>266700</xdr:colOff>
      <xdr:row>25</xdr:row>
      <xdr:rowOff>66675</xdr:rowOff>
    </xdr:from>
    <xdr:ext cx="276225" cy="171450"/>
    <xdr:sp macro="[1]!PtreeEvent_ObjectClick">
      <xdr:nvSpPr>
        <xdr:cNvPr id="50" name="PTObj_DBranchName_3_12"/>
        <xdr:cNvSpPr txBox="1">
          <a:spLocks noChangeArrowheads="1"/>
        </xdr:cNvSpPr>
      </xdr:nvSpPr>
      <xdr:spPr>
        <a:xfrm>
          <a:off x="5857875" y="411480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5</xdr:col>
      <xdr:colOff>266700</xdr:colOff>
      <xdr:row>21</xdr:row>
      <xdr:rowOff>66675</xdr:rowOff>
    </xdr:from>
    <xdr:ext cx="228600" cy="171450"/>
    <xdr:sp macro="[1]!PtreeEvent_ObjectClick">
      <xdr:nvSpPr>
        <xdr:cNvPr id="51" name="PTObj_DBranchName_3_13"/>
        <xdr:cNvSpPr txBox="1">
          <a:spLocks noChangeArrowheads="1"/>
        </xdr:cNvSpPr>
      </xdr:nvSpPr>
      <xdr:spPr>
        <a:xfrm>
          <a:off x="5857875" y="346710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Dry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21</xdr:row>
      <xdr:rowOff>152400</xdr:rowOff>
    </xdr:from>
    <xdr:to>
      <xdr:col>6</xdr:col>
      <xdr:colOff>0</xdr:colOff>
      <xdr:row>21</xdr:row>
      <xdr:rowOff>152400</xdr:rowOff>
    </xdr:to>
    <xdr:sp macro="[1]!PtreeEvent_ObjectClick">
      <xdr:nvSpPr>
        <xdr:cNvPr id="1" name="PTObj_DBranchHLine_4_13"/>
        <xdr:cNvSpPr>
          <a:spLocks/>
        </xdr:cNvSpPr>
      </xdr:nvSpPr>
      <xdr:spPr>
        <a:xfrm>
          <a:off x="6067425" y="37147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152400</xdr:rowOff>
    </xdr:from>
    <xdr:to>
      <xdr:col>5</xdr:col>
      <xdr:colOff>228600</xdr:colOff>
      <xdr:row>23</xdr:row>
      <xdr:rowOff>152400</xdr:rowOff>
    </xdr:to>
    <xdr:sp macro="[1]!PtreeEvent_ObjectClick">
      <xdr:nvSpPr>
        <xdr:cNvPr id="2" name="PTObj_DBranchDLine_4_13"/>
        <xdr:cNvSpPr>
          <a:spLocks/>
        </xdr:cNvSpPr>
      </xdr:nvSpPr>
      <xdr:spPr>
        <a:xfrm flipV="1">
          <a:off x="5915025" y="3714750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25</xdr:row>
      <xdr:rowOff>152400</xdr:rowOff>
    </xdr:from>
    <xdr:to>
      <xdr:col>6</xdr:col>
      <xdr:colOff>0</xdr:colOff>
      <xdr:row>25</xdr:row>
      <xdr:rowOff>152400</xdr:rowOff>
    </xdr:to>
    <xdr:sp macro="[1]!PtreeEvent_ObjectClick">
      <xdr:nvSpPr>
        <xdr:cNvPr id="3" name="PTObj_DBranchHLine_4_12"/>
        <xdr:cNvSpPr>
          <a:spLocks/>
        </xdr:cNvSpPr>
      </xdr:nvSpPr>
      <xdr:spPr>
        <a:xfrm>
          <a:off x="6067425" y="43624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23</xdr:row>
      <xdr:rowOff>152400</xdr:rowOff>
    </xdr:from>
    <xdr:to>
      <xdr:col>5</xdr:col>
      <xdr:colOff>228600</xdr:colOff>
      <xdr:row>25</xdr:row>
      <xdr:rowOff>152400</xdr:rowOff>
    </xdr:to>
    <xdr:sp macro="[1]!PtreeEvent_ObjectClick">
      <xdr:nvSpPr>
        <xdr:cNvPr id="4" name="PTObj_DBranchDLine_4_12"/>
        <xdr:cNvSpPr>
          <a:spLocks/>
        </xdr:cNvSpPr>
      </xdr:nvSpPr>
      <xdr:spPr>
        <a:xfrm>
          <a:off x="5915025" y="4038600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27</xdr:row>
      <xdr:rowOff>152400</xdr:rowOff>
    </xdr:from>
    <xdr:to>
      <xdr:col>6</xdr:col>
      <xdr:colOff>0</xdr:colOff>
      <xdr:row>27</xdr:row>
      <xdr:rowOff>152400</xdr:rowOff>
    </xdr:to>
    <xdr:sp macro="[1]!PtreeEvent_ObjectClick">
      <xdr:nvSpPr>
        <xdr:cNvPr id="5" name="PTObj_DBranchHLine_4_11"/>
        <xdr:cNvSpPr>
          <a:spLocks/>
        </xdr:cNvSpPr>
      </xdr:nvSpPr>
      <xdr:spPr>
        <a:xfrm>
          <a:off x="6067425" y="4686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23</xdr:row>
      <xdr:rowOff>152400</xdr:rowOff>
    </xdr:from>
    <xdr:to>
      <xdr:col>5</xdr:col>
      <xdr:colOff>228600</xdr:colOff>
      <xdr:row>27</xdr:row>
      <xdr:rowOff>152400</xdr:rowOff>
    </xdr:to>
    <xdr:sp macro="[1]!PtreeEvent_ObjectClick">
      <xdr:nvSpPr>
        <xdr:cNvPr id="6" name="PTObj_DBranchDLine_4_11"/>
        <xdr:cNvSpPr>
          <a:spLocks/>
        </xdr:cNvSpPr>
      </xdr:nvSpPr>
      <xdr:spPr>
        <a:xfrm>
          <a:off x="5915025" y="4038600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152400</xdr:rowOff>
    </xdr:from>
    <xdr:to>
      <xdr:col>6</xdr:col>
      <xdr:colOff>0</xdr:colOff>
      <xdr:row>15</xdr:row>
      <xdr:rowOff>152400</xdr:rowOff>
    </xdr:to>
    <xdr:sp macro="[1]!PtreeEvent_ObjectClick">
      <xdr:nvSpPr>
        <xdr:cNvPr id="7" name="PTObj_DBranchHLine_4_10"/>
        <xdr:cNvSpPr>
          <a:spLocks/>
        </xdr:cNvSpPr>
      </xdr:nvSpPr>
      <xdr:spPr>
        <a:xfrm>
          <a:off x="6067425" y="2743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13</xdr:row>
      <xdr:rowOff>152400</xdr:rowOff>
    </xdr:from>
    <xdr:to>
      <xdr:col>5</xdr:col>
      <xdr:colOff>228600</xdr:colOff>
      <xdr:row>15</xdr:row>
      <xdr:rowOff>152400</xdr:rowOff>
    </xdr:to>
    <xdr:sp macro="[1]!PtreeEvent_ObjectClick">
      <xdr:nvSpPr>
        <xdr:cNvPr id="8" name="PTObj_DBranchDLine_4_10"/>
        <xdr:cNvSpPr>
          <a:spLocks/>
        </xdr:cNvSpPr>
      </xdr:nvSpPr>
      <xdr:spPr>
        <a:xfrm>
          <a:off x="5915025" y="2419350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17</xdr:row>
      <xdr:rowOff>152400</xdr:rowOff>
    </xdr:from>
    <xdr:to>
      <xdr:col>6</xdr:col>
      <xdr:colOff>0</xdr:colOff>
      <xdr:row>17</xdr:row>
      <xdr:rowOff>152400</xdr:rowOff>
    </xdr:to>
    <xdr:sp macro="[1]!PtreeEvent_ObjectClick">
      <xdr:nvSpPr>
        <xdr:cNvPr id="9" name="PTObj_DBranchHLine_4_9"/>
        <xdr:cNvSpPr>
          <a:spLocks/>
        </xdr:cNvSpPr>
      </xdr:nvSpPr>
      <xdr:spPr>
        <a:xfrm>
          <a:off x="6067425" y="30670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13</xdr:row>
      <xdr:rowOff>152400</xdr:rowOff>
    </xdr:from>
    <xdr:to>
      <xdr:col>5</xdr:col>
      <xdr:colOff>228600</xdr:colOff>
      <xdr:row>17</xdr:row>
      <xdr:rowOff>152400</xdr:rowOff>
    </xdr:to>
    <xdr:sp macro="[1]!PtreeEvent_ObjectClick">
      <xdr:nvSpPr>
        <xdr:cNvPr id="10" name="PTObj_DBranchDLine_4_9"/>
        <xdr:cNvSpPr>
          <a:spLocks/>
        </xdr:cNvSpPr>
      </xdr:nvSpPr>
      <xdr:spPr>
        <a:xfrm>
          <a:off x="5915025" y="2419350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11</xdr:row>
      <xdr:rowOff>152400</xdr:rowOff>
    </xdr:from>
    <xdr:to>
      <xdr:col>6</xdr:col>
      <xdr:colOff>0</xdr:colOff>
      <xdr:row>11</xdr:row>
      <xdr:rowOff>152400</xdr:rowOff>
    </xdr:to>
    <xdr:sp macro="[1]!PtreeEvent_ObjectClick">
      <xdr:nvSpPr>
        <xdr:cNvPr id="11" name="PTObj_DBranchHLine_4_8"/>
        <xdr:cNvSpPr>
          <a:spLocks/>
        </xdr:cNvSpPr>
      </xdr:nvSpPr>
      <xdr:spPr>
        <a:xfrm>
          <a:off x="6067425" y="20955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152400</xdr:rowOff>
    </xdr:from>
    <xdr:to>
      <xdr:col>5</xdr:col>
      <xdr:colOff>228600</xdr:colOff>
      <xdr:row>13</xdr:row>
      <xdr:rowOff>152400</xdr:rowOff>
    </xdr:to>
    <xdr:sp macro="[1]!PtreeEvent_ObjectClick">
      <xdr:nvSpPr>
        <xdr:cNvPr id="12" name="PTObj_DBranchDLine_4_8"/>
        <xdr:cNvSpPr>
          <a:spLocks/>
        </xdr:cNvSpPr>
      </xdr:nvSpPr>
      <xdr:spPr>
        <a:xfrm flipV="1">
          <a:off x="5915025" y="2095500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23</xdr:row>
      <xdr:rowOff>152400</xdr:rowOff>
    </xdr:from>
    <xdr:to>
      <xdr:col>5</xdr:col>
      <xdr:colOff>0</xdr:colOff>
      <xdr:row>23</xdr:row>
      <xdr:rowOff>152400</xdr:rowOff>
    </xdr:to>
    <xdr:sp macro="[1]!PtreeEvent_ObjectClick">
      <xdr:nvSpPr>
        <xdr:cNvPr id="13" name="PTObj_DBranchHLine_4_7"/>
        <xdr:cNvSpPr>
          <a:spLocks/>
        </xdr:cNvSpPr>
      </xdr:nvSpPr>
      <xdr:spPr>
        <a:xfrm>
          <a:off x="4476750" y="40386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152400</xdr:rowOff>
    </xdr:from>
    <xdr:to>
      <xdr:col>4</xdr:col>
      <xdr:colOff>228600</xdr:colOff>
      <xdr:row>23</xdr:row>
      <xdr:rowOff>152400</xdr:rowOff>
    </xdr:to>
    <xdr:sp macro="[1]!PtreeEvent_ObjectClick">
      <xdr:nvSpPr>
        <xdr:cNvPr id="14" name="PTObj_DBranchDLine_4_7"/>
        <xdr:cNvSpPr>
          <a:spLocks/>
        </xdr:cNvSpPr>
      </xdr:nvSpPr>
      <xdr:spPr>
        <a:xfrm>
          <a:off x="4324350" y="3390900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13</xdr:row>
      <xdr:rowOff>152400</xdr:rowOff>
    </xdr:from>
    <xdr:to>
      <xdr:col>5</xdr:col>
      <xdr:colOff>0</xdr:colOff>
      <xdr:row>13</xdr:row>
      <xdr:rowOff>152400</xdr:rowOff>
    </xdr:to>
    <xdr:sp macro="[1]!PtreeEvent_ObjectClick">
      <xdr:nvSpPr>
        <xdr:cNvPr id="15" name="PTObj_DBranchHLine_4_6"/>
        <xdr:cNvSpPr>
          <a:spLocks/>
        </xdr:cNvSpPr>
      </xdr:nvSpPr>
      <xdr:spPr>
        <a:xfrm>
          <a:off x="4476750" y="24193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152400</xdr:rowOff>
    </xdr:from>
    <xdr:to>
      <xdr:col>4</xdr:col>
      <xdr:colOff>228600</xdr:colOff>
      <xdr:row>19</xdr:row>
      <xdr:rowOff>152400</xdr:rowOff>
    </xdr:to>
    <xdr:sp macro="[1]!PtreeEvent_ObjectClick">
      <xdr:nvSpPr>
        <xdr:cNvPr id="16" name="PTObj_DBranchDLine_4_6"/>
        <xdr:cNvSpPr>
          <a:spLocks/>
        </xdr:cNvSpPr>
      </xdr:nvSpPr>
      <xdr:spPr>
        <a:xfrm flipV="1">
          <a:off x="4324350" y="2419350"/>
          <a:ext cx="1524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35</xdr:row>
      <xdr:rowOff>152400</xdr:rowOff>
    </xdr:from>
    <xdr:to>
      <xdr:col>5</xdr:col>
      <xdr:colOff>0</xdr:colOff>
      <xdr:row>35</xdr:row>
      <xdr:rowOff>152400</xdr:rowOff>
    </xdr:to>
    <xdr:sp macro="[1]!PtreeEvent_ObjectClick">
      <xdr:nvSpPr>
        <xdr:cNvPr id="17" name="PTObj_DBranchHLine_4_5"/>
        <xdr:cNvSpPr>
          <a:spLocks/>
        </xdr:cNvSpPr>
      </xdr:nvSpPr>
      <xdr:spPr>
        <a:xfrm>
          <a:off x="4476750" y="59817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33</xdr:row>
      <xdr:rowOff>152400</xdr:rowOff>
    </xdr:from>
    <xdr:to>
      <xdr:col>4</xdr:col>
      <xdr:colOff>228600</xdr:colOff>
      <xdr:row>35</xdr:row>
      <xdr:rowOff>152400</xdr:rowOff>
    </xdr:to>
    <xdr:sp macro="[1]!PtreeEvent_ObjectClick">
      <xdr:nvSpPr>
        <xdr:cNvPr id="18" name="PTObj_DBranchDLine_4_5"/>
        <xdr:cNvSpPr>
          <a:spLocks/>
        </xdr:cNvSpPr>
      </xdr:nvSpPr>
      <xdr:spPr>
        <a:xfrm>
          <a:off x="4324350" y="5657850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31</xdr:row>
      <xdr:rowOff>152400</xdr:rowOff>
    </xdr:from>
    <xdr:to>
      <xdr:col>5</xdr:col>
      <xdr:colOff>0</xdr:colOff>
      <xdr:row>31</xdr:row>
      <xdr:rowOff>152400</xdr:rowOff>
    </xdr:to>
    <xdr:sp macro="[1]!PtreeEvent_ObjectClick">
      <xdr:nvSpPr>
        <xdr:cNvPr id="19" name="PTObj_DBranchHLine_4_4"/>
        <xdr:cNvSpPr>
          <a:spLocks/>
        </xdr:cNvSpPr>
      </xdr:nvSpPr>
      <xdr:spPr>
        <a:xfrm>
          <a:off x="4476750" y="53340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152400</xdr:rowOff>
    </xdr:from>
    <xdr:to>
      <xdr:col>4</xdr:col>
      <xdr:colOff>228600</xdr:colOff>
      <xdr:row>33</xdr:row>
      <xdr:rowOff>152400</xdr:rowOff>
    </xdr:to>
    <xdr:sp macro="[1]!PtreeEvent_ObjectClick">
      <xdr:nvSpPr>
        <xdr:cNvPr id="20" name="PTObj_DBranchDLine_4_4"/>
        <xdr:cNvSpPr>
          <a:spLocks/>
        </xdr:cNvSpPr>
      </xdr:nvSpPr>
      <xdr:spPr>
        <a:xfrm flipV="1">
          <a:off x="4324350" y="5334000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33</xdr:row>
      <xdr:rowOff>152400</xdr:rowOff>
    </xdr:from>
    <xdr:to>
      <xdr:col>4</xdr:col>
      <xdr:colOff>0</xdr:colOff>
      <xdr:row>33</xdr:row>
      <xdr:rowOff>152400</xdr:rowOff>
    </xdr:to>
    <xdr:sp macro="[1]!PtreeEvent_ObjectClick">
      <xdr:nvSpPr>
        <xdr:cNvPr id="21" name="PTObj_DBranchHLine_4_3"/>
        <xdr:cNvSpPr>
          <a:spLocks/>
        </xdr:cNvSpPr>
      </xdr:nvSpPr>
      <xdr:spPr>
        <a:xfrm>
          <a:off x="3352800" y="56578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29</xdr:row>
      <xdr:rowOff>152400</xdr:rowOff>
    </xdr:from>
    <xdr:to>
      <xdr:col>3</xdr:col>
      <xdr:colOff>228600</xdr:colOff>
      <xdr:row>33</xdr:row>
      <xdr:rowOff>152400</xdr:rowOff>
    </xdr:to>
    <xdr:sp macro="[1]!PtreeEvent_ObjectClick">
      <xdr:nvSpPr>
        <xdr:cNvPr id="22" name="PTObj_DBranchDLine_4_3"/>
        <xdr:cNvSpPr>
          <a:spLocks/>
        </xdr:cNvSpPr>
      </xdr:nvSpPr>
      <xdr:spPr>
        <a:xfrm>
          <a:off x="3200400" y="5010150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19</xdr:row>
      <xdr:rowOff>152400</xdr:rowOff>
    </xdr:from>
    <xdr:to>
      <xdr:col>4</xdr:col>
      <xdr:colOff>0</xdr:colOff>
      <xdr:row>19</xdr:row>
      <xdr:rowOff>152400</xdr:rowOff>
    </xdr:to>
    <xdr:sp macro="[1]!PtreeEvent_ObjectClick">
      <xdr:nvSpPr>
        <xdr:cNvPr id="23" name="PTObj_DBranchHLine_4_2"/>
        <xdr:cNvSpPr>
          <a:spLocks/>
        </xdr:cNvSpPr>
      </xdr:nvSpPr>
      <xdr:spPr>
        <a:xfrm>
          <a:off x="3352800" y="33909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19</xdr:row>
      <xdr:rowOff>152400</xdr:rowOff>
    </xdr:from>
    <xdr:to>
      <xdr:col>3</xdr:col>
      <xdr:colOff>228600</xdr:colOff>
      <xdr:row>29</xdr:row>
      <xdr:rowOff>152400</xdr:rowOff>
    </xdr:to>
    <xdr:sp macro="[1]!PtreeEvent_ObjectClick">
      <xdr:nvSpPr>
        <xdr:cNvPr id="24" name="PTObj_DBranchDLine_4_2"/>
        <xdr:cNvSpPr>
          <a:spLocks/>
        </xdr:cNvSpPr>
      </xdr:nvSpPr>
      <xdr:spPr>
        <a:xfrm flipV="1">
          <a:off x="3200400" y="3390900"/>
          <a:ext cx="1524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29</xdr:row>
      <xdr:rowOff>152400</xdr:rowOff>
    </xdr:from>
    <xdr:to>
      <xdr:col>3</xdr:col>
      <xdr:colOff>0</xdr:colOff>
      <xdr:row>29</xdr:row>
      <xdr:rowOff>152400</xdr:rowOff>
    </xdr:to>
    <xdr:sp macro="[1]!PtreeEvent_ObjectClick">
      <xdr:nvSpPr>
        <xdr:cNvPr id="25" name="PTObj_DBranchHLine_4_1"/>
        <xdr:cNvSpPr>
          <a:spLocks/>
        </xdr:cNvSpPr>
      </xdr:nvSpPr>
      <xdr:spPr>
        <a:xfrm>
          <a:off x="1400175" y="50101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29</xdr:row>
      <xdr:rowOff>76200</xdr:rowOff>
    </xdr:from>
    <xdr:ext cx="161925" cy="161925"/>
    <xdr:sp macro="[1]!PtreeEvent_ObjectClick">
      <xdr:nvSpPr>
        <xdr:cNvPr id="26" name="PTObj_DNode_4_1"/>
        <xdr:cNvSpPr>
          <a:spLocks/>
        </xdr:cNvSpPr>
      </xdr:nvSpPr>
      <xdr:spPr>
        <a:xfrm>
          <a:off x="3124200" y="4933950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76200</xdr:rowOff>
    </xdr:from>
    <xdr:ext cx="161925" cy="161925"/>
    <xdr:sp macro="[1]!PtreeEvent_ObjectClick">
      <xdr:nvSpPr>
        <xdr:cNvPr id="27" name="PTObj_DNode_4_2"/>
        <xdr:cNvSpPr>
          <a:spLocks/>
        </xdr:cNvSpPr>
      </xdr:nvSpPr>
      <xdr:spPr>
        <a:xfrm>
          <a:off x="4248150" y="3314700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76200</xdr:rowOff>
    </xdr:from>
    <xdr:ext cx="161925" cy="161925"/>
    <xdr:sp macro="[1]!PtreeEvent_ObjectClick">
      <xdr:nvSpPr>
        <xdr:cNvPr id="28" name="PTObj_DNode_4_3"/>
        <xdr:cNvSpPr>
          <a:spLocks/>
        </xdr:cNvSpPr>
      </xdr:nvSpPr>
      <xdr:spPr>
        <a:xfrm>
          <a:off x="4248150" y="5581650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76200</xdr:rowOff>
    </xdr:from>
    <xdr:ext cx="161925" cy="161925"/>
    <xdr:sp macro="[1]!PtreeEvent_ObjectClick">
      <xdr:nvSpPr>
        <xdr:cNvPr id="29" name="PTObj_DNode_4_4"/>
        <xdr:cNvSpPr>
          <a:spLocks/>
        </xdr:cNvSpPr>
      </xdr:nvSpPr>
      <xdr:spPr>
        <a:xfrm rot="16200000">
          <a:off x="5838825" y="525780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76200</xdr:rowOff>
    </xdr:from>
    <xdr:ext cx="161925" cy="161925"/>
    <xdr:sp macro="[1]!PtreeEvent_ObjectClick">
      <xdr:nvSpPr>
        <xdr:cNvPr id="30" name="PTObj_DNode_4_5"/>
        <xdr:cNvSpPr>
          <a:spLocks/>
        </xdr:cNvSpPr>
      </xdr:nvSpPr>
      <xdr:spPr>
        <a:xfrm rot="16200000">
          <a:off x="5838825" y="590550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76200</xdr:rowOff>
    </xdr:from>
    <xdr:ext cx="161925" cy="161925"/>
    <xdr:sp macro="[1]!PtreeEvent_ObjectClick">
      <xdr:nvSpPr>
        <xdr:cNvPr id="31" name="PTObj_DNode_4_6"/>
        <xdr:cNvSpPr>
          <a:spLocks/>
        </xdr:cNvSpPr>
      </xdr:nvSpPr>
      <xdr:spPr>
        <a:xfrm>
          <a:off x="5838825" y="2343150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76200</xdr:rowOff>
    </xdr:from>
    <xdr:ext cx="161925" cy="161925"/>
    <xdr:sp macro="[1]!PtreeEvent_ObjectClick">
      <xdr:nvSpPr>
        <xdr:cNvPr id="32" name="PTObj_DNode_4_7"/>
        <xdr:cNvSpPr>
          <a:spLocks/>
        </xdr:cNvSpPr>
      </xdr:nvSpPr>
      <xdr:spPr>
        <a:xfrm>
          <a:off x="5838825" y="3962400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76200</xdr:rowOff>
    </xdr:from>
    <xdr:ext cx="161925" cy="161925"/>
    <xdr:sp macro="[1]!PtreeEvent_ObjectClick">
      <xdr:nvSpPr>
        <xdr:cNvPr id="33" name="PTObj_DNode_4_8"/>
        <xdr:cNvSpPr>
          <a:spLocks/>
        </xdr:cNvSpPr>
      </xdr:nvSpPr>
      <xdr:spPr>
        <a:xfrm rot="16200000">
          <a:off x="8039100" y="201930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76200</xdr:rowOff>
    </xdr:from>
    <xdr:ext cx="161925" cy="161925"/>
    <xdr:sp macro="[1]!PtreeEvent_ObjectClick">
      <xdr:nvSpPr>
        <xdr:cNvPr id="34" name="PTObj_DNode_4_9"/>
        <xdr:cNvSpPr>
          <a:spLocks/>
        </xdr:cNvSpPr>
      </xdr:nvSpPr>
      <xdr:spPr>
        <a:xfrm rot="16200000">
          <a:off x="8039100" y="299085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76200</xdr:rowOff>
    </xdr:from>
    <xdr:ext cx="161925" cy="161925"/>
    <xdr:sp macro="[1]!PtreeEvent_ObjectClick">
      <xdr:nvSpPr>
        <xdr:cNvPr id="35" name="PTObj_DNode_4_10"/>
        <xdr:cNvSpPr>
          <a:spLocks/>
        </xdr:cNvSpPr>
      </xdr:nvSpPr>
      <xdr:spPr>
        <a:xfrm rot="16200000">
          <a:off x="8039100" y="266700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76200</xdr:rowOff>
    </xdr:from>
    <xdr:ext cx="161925" cy="161925"/>
    <xdr:sp macro="[1]!PtreeEvent_ObjectClick">
      <xdr:nvSpPr>
        <xdr:cNvPr id="36" name="PTObj_DNode_4_11"/>
        <xdr:cNvSpPr>
          <a:spLocks/>
        </xdr:cNvSpPr>
      </xdr:nvSpPr>
      <xdr:spPr>
        <a:xfrm rot="16200000">
          <a:off x="8039100" y="461010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76200</xdr:rowOff>
    </xdr:from>
    <xdr:ext cx="161925" cy="161925"/>
    <xdr:sp macro="[1]!PtreeEvent_ObjectClick">
      <xdr:nvSpPr>
        <xdr:cNvPr id="37" name="PTObj_DNode_4_12"/>
        <xdr:cNvSpPr>
          <a:spLocks/>
        </xdr:cNvSpPr>
      </xdr:nvSpPr>
      <xdr:spPr>
        <a:xfrm rot="16200000">
          <a:off x="8039100" y="428625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76200</xdr:rowOff>
    </xdr:from>
    <xdr:ext cx="161925" cy="161925"/>
    <xdr:sp macro="[1]!PtreeEvent_ObjectClick">
      <xdr:nvSpPr>
        <xdr:cNvPr id="38" name="PTObj_DNode_4_13"/>
        <xdr:cNvSpPr>
          <a:spLocks/>
        </xdr:cNvSpPr>
      </xdr:nvSpPr>
      <xdr:spPr>
        <a:xfrm rot="16200000">
          <a:off x="8039100" y="363855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29</xdr:row>
      <xdr:rowOff>66675</xdr:rowOff>
    </xdr:from>
    <xdr:ext cx="1238250" cy="161925"/>
    <xdr:sp macro="[1]!PtreeEvent_ObjectClick">
      <xdr:nvSpPr>
        <xdr:cNvPr id="39" name="PTObj_DBranchName_4_1"/>
        <xdr:cNvSpPr txBox="1">
          <a:spLocks noChangeArrowheads="1"/>
        </xdr:cNvSpPr>
      </xdr:nvSpPr>
      <xdr:spPr>
        <a:xfrm>
          <a:off x="1438275" y="4924425"/>
          <a:ext cx="12382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Oil-Wildcatting Original (2)</a:t>
          </a:r>
        </a:p>
      </xdr:txBody>
    </xdr:sp>
    <xdr:clientData/>
  </xdr:oneCellAnchor>
  <xdr:oneCellAnchor>
    <xdr:from>
      <xdr:col>3</xdr:col>
      <xdr:colOff>266700</xdr:colOff>
      <xdr:row>19</xdr:row>
      <xdr:rowOff>66675</xdr:rowOff>
    </xdr:from>
    <xdr:ext cx="314325" cy="161925"/>
    <xdr:sp macro="[1]!PtreeEvent_ObjectClick">
      <xdr:nvSpPr>
        <xdr:cNvPr id="40" name="PTObj_DBranchName_4_2"/>
        <xdr:cNvSpPr txBox="1">
          <a:spLocks noChangeArrowheads="1"/>
        </xdr:cNvSpPr>
      </xdr:nvSpPr>
      <xdr:spPr>
        <a:xfrm>
          <a:off x="3390900" y="3305175"/>
          <a:ext cx="314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Site 1</a:t>
          </a:r>
        </a:p>
      </xdr:txBody>
    </xdr:sp>
    <xdr:clientData/>
  </xdr:oneCellAnchor>
  <xdr:oneCellAnchor>
    <xdr:from>
      <xdr:col>3</xdr:col>
      <xdr:colOff>266700</xdr:colOff>
      <xdr:row>33</xdr:row>
      <xdr:rowOff>66675</xdr:rowOff>
    </xdr:from>
    <xdr:ext cx="314325" cy="161925"/>
    <xdr:sp macro="[1]!PtreeEvent_ObjectClick">
      <xdr:nvSpPr>
        <xdr:cNvPr id="41" name="PTObj_DBranchName_4_3"/>
        <xdr:cNvSpPr txBox="1">
          <a:spLocks noChangeArrowheads="1"/>
        </xdr:cNvSpPr>
      </xdr:nvSpPr>
      <xdr:spPr>
        <a:xfrm>
          <a:off x="3390900" y="5572125"/>
          <a:ext cx="314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Site 2</a:t>
          </a:r>
        </a:p>
      </xdr:txBody>
    </xdr:sp>
    <xdr:clientData/>
  </xdr:oneCellAnchor>
  <xdr:oneCellAnchor>
    <xdr:from>
      <xdr:col>4</xdr:col>
      <xdr:colOff>266700</xdr:colOff>
      <xdr:row>31</xdr:row>
      <xdr:rowOff>66675</xdr:rowOff>
    </xdr:from>
    <xdr:ext cx="209550" cy="161925"/>
    <xdr:sp macro="[1]!PtreeEvent_ObjectClick">
      <xdr:nvSpPr>
        <xdr:cNvPr id="42" name="PTObj_DBranchName_4_4"/>
        <xdr:cNvSpPr txBox="1">
          <a:spLocks noChangeArrowheads="1"/>
        </xdr:cNvSpPr>
      </xdr:nvSpPr>
      <xdr:spPr>
        <a:xfrm>
          <a:off x="4514850" y="5248275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Dry</a:t>
          </a:r>
        </a:p>
      </xdr:txBody>
    </xdr:sp>
    <xdr:clientData/>
  </xdr:oneCellAnchor>
  <xdr:oneCellAnchor>
    <xdr:from>
      <xdr:col>4</xdr:col>
      <xdr:colOff>266700</xdr:colOff>
      <xdr:row>35</xdr:row>
      <xdr:rowOff>66675</xdr:rowOff>
    </xdr:from>
    <xdr:ext cx="247650" cy="161925"/>
    <xdr:sp macro="[1]!PtreeEvent_ObjectClick">
      <xdr:nvSpPr>
        <xdr:cNvPr id="43" name="PTObj_DBranchName_4_5"/>
        <xdr:cNvSpPr txBox="1">
          <a:spLocks noChangeArrowheads="1"/>
        </xdr:cNvSpPr>
      </xdr:nvSpPr>
      <xdr:spPr>
        <a:xfrm>
          <a:off x="4514850" y="5895975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4</xdr:col>
      <xdr:colOff>266700</xdr:colOff>
      <xdr:row>13</xdr:row>
      <xdr:rowOff>66675</xdr:rowOff>
    </xdr:from>
    <xdr:ext cx="333375" cy="161925"/>
    <xdr:sp macro="[1]!PtreeEvent_ObjectClick">
      <xdr:nvSpPr>
        <xdr:cNvPr id="44" name="PTObj_DBranchName_4_6"/>
        <xdr:cNvSpPr txBox="1">
          <a:spLocks noChangeArrowheads="1"/>
        </xdr:cNvSpPr>
      </xdr:nvSpPr>
      <xdr:spPr>
        <a:xfrm>
          <a:off x="4514850" y="2333625"/>
          <a:ext cx="3333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Dome</a:t>
          </a:r>
        </a:p>
      </xdr:txBody>
    </xdr:sp>
    <xdr:clientData/>
  </xdr:oneCellAnchor>
  <xdr:oneCellAnchor>
    <xdr:from>
      <xdr:col>4</xdr:col>
      <xdr:colOff>266700</xdr:colOff>
      <xdr:row>23</xdr:row>
      <xdr:rowOff>66675</xdr:rowOff>
    </xdr:from>
    <xdr:ext cx="495300" cy="161925"/>
    <xdr:sp macro="[1]!PtreeEvent_ObjectClick">
      <xdr:nvSpPr>
        <xdr:cNvPr id="45" name="PTObj_DBranchName_4_7"/>
        <xdr:cNvSpPr txBox="1">
          <a:spLocks noChangeArrowheads="1"/>
        </xdr:cNvSpPr>
      </xdr:nvSpPr>
      <xdr:spPr>
        <a:xfrm>
          <a:off x="4514850" y="3952875"/>
          <a:ext cx="495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 Dome</a:t>
          </a:r>
        </a:p>
      </xdr:txBody>
    </xdr:sp>
    <xdr:clientData/>
  </xdr:oneCellAnchor>
  <xdr:oneCellAnchor>
    <xdr:from>
      <xdr:col>5</xdr:col>
      <xdr:colOff>266700</xdr:colOff>
      <xdr:row>11</xdr:row>
      <xdr:rowOff>66675</xdr:rowOff>
    </xdr:from>
    <xdr:ext cx="209550" cy="161925"/>
    <xdr:sp macro="[1]!PtreeEvent_ObjectClick">
      <xdr:nvSpPr>
        <xdr:cNvPr id="46" name="PTObj_DBranchName_4_8"/>
        <xdr:cNvSpPr txBox="1">
          <a:spLocks noChangeArrowheads="1"/>
        </xdr:cNvSpPr>
      </xdr:nvSpPr>
      <xdr:spPr>
        <a:xfrm>
          <a:off x="6105525" y="2009775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Dry</a:t>
          </a:r>
        </a:p>
      </xdr:txBody>
    </xdr:sp>
    <xdr:clientData/>
  </xdr:oneCellAnchor>
  <xdr:oneCellAnchor>
    <xdr:from>
      <xdr:col>5</xdr:col>
      <xdr:colOff>266700</xdr:colOff>
      <xdr:row>17</xdr:row>
      <xdr:rowOff>66675</xdr:rowOff>
    </xdr:from>
    <xdr:ext cx="276225" cy="161925"/>
    <xdr:sp macro="[1]!PtreeEvent_ObjectClick">
      <xdr:nvSpPr>
        <xdr:cNvPr id="47" name="PTObj_DBranchName_4_9"/>
        <xdr:cNvSpPr txBox="1">
          <a:spLocks noChangeArrowheads="1"/>
        </xdr:cNvSpPr>
      </xdr:nvSpPr>
      <xdr:spPr>
        <a:xfrm>
          <a:off x="6105525" y="298132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</a:t>
          </a:r>
        </a:p>
      </xdr:txBody>
    </xdr:sp>
    <xdr:clientData/>
  </xdr:oneCellAnchor>
  <xdr:oneCellAnchor>
    <xdr:from>
      <xdr:col>5</xdr:col>
      <xdr:colOff>266700</xdr:colOff>
      <xdr:row>15</xdr:row>
      <xdr:rowOff>66675</xdr:rowOff>
    </xdr:from>
    <xdr:ext cx="247650" cy="161925"/>
    <xdr:sp macro="[1]!PtreeEvent_ObjectClick">
      <xdr:nvSpPr>
        <xdr:cNvPr id="48" name="PTObj_DBranchName_4_10"/>
        <xdr:cNvSpPr txBox="1">
          <a:spLocks noChangeArrowheads="1"/>
        </xdr:cNvSpPr>
      </xdr:nvSpPr>
      <xdr:spPr>
        <a:xfrm>
          <a:off x="6105525" y="2657475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5</xdr:col>
      <xdr:colOff>266700</xdr:colOff>
      <xdr:row>27</xdr:row>
      <xdr:rowOff>66675</xdr:rowOff>
    </xdr:from>
    <xdr:ext cx="276225" cy="161925"/>
    <xdr:sp macro="[1]!PtreeEvent_ObjectClick">
      <xdr:nvSpPr>
        <xdr:cNvPr id="49" name="PTObj_DBranchName_4_11"/>
        <xdr:cNvSpPr txBox="1">
          <a:spLocks noChangeArrowheads="1"/>
        </xdr:cNvSpPr>
      </xdr:nvSpPr>
      <xdr:spPr>
        <a:xfrm>
          <a:off x="6105525" y="460057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</a:t>
          </a:r>
        </a:p>
      </xdr:txBody>
    </xdr:sp>
    <xdr:clientData/>
  </xdr:oneCellAnchor>
  <xdr:oneCellAnchor>
    <xdr:from>
      <xdr:col>5</xdr:col>
      <xdr:colOff>266700</xdr:colOff>
      <xdr:row>25</xdr:row>
      <xdr:rowOff>66675</xdr:rowOff>
    </xdr:from>
    <xdr:ext cx="247650" cy="161925"/>
    <xdr:sp macro="[1]!PtreeEvent_ObjectClick">
      <xdr:nvSpPr>
        <xdr:cNvPr id="50" name="PTObj_DBranchName_4_12"/>
        <xdr:cNvSpPr txBox="1">
          <a:spLocks noChangeArrowheads="1"/>
        </xdr:cNvSpPr>
      </xdr:nvSpPr>
      <xdr:spPr>
        <a:xfrm>
          <a:off x="6105525" y="4276725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5</xdr:col>
      <xdr:colOff>266700</xdr:colOff>
      <xdr:row>21</xdr:row>
      <xdr:rowOff>66675</xdr:rowOff>
    </xdr:from>
    <xdr:ext cx="209550" cy="161925"/>
    <xdr:sp macro="[1]!PtreeEvent_ObjectClick">
      <xdr:nvSpPr>
        <xdr:cNvPr id="51" name="PTObj_DBranchName_4_13"/>
        <xdr:cNvSpPr txBox="1">
          <a:spLocks noChangeArrowheads="1"/>
        </xdr:cNvSpPr>
      </xdr:nvSpPr>
      <xdr:spPr>
        <a:xfrm>
          <a:off x="6105525" y="3629025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"/>
    </sheetView>
  </sheetViews>
  <sheetFormatPr defaultColWidth="9.140625" defaultRowHeight="12.75"/>
  <cols>
    <col min="1" max="16384" width="15.7109375" style="14" customWidth="1"/>
  </cols>
  <sheetData>
    <row r="1" spans="1:12" ht="12.75">
      <c r="A1" s="14" t="s">
        <v>0</v>
      </c>
      <c r="B1" s="14" t="s">
        <v>53</v>
      </c>
      <c r="E1" s="14" t="s">
        <v>58</v>
      </c>
      <c r="F1" s="14">
        <v>3</v>
      </c>
      <c r="H1" s="14" t="s">
        <v>64</v>
      </c>
      <c r="K1" s="14" t="s">
        <v>69</v>
      </c>
      <c r="L1" s="14">
        <v>0</v>
      </c>
    </row>
    <row r="2" spans="1:6" ht="12.75">
      <c r="A2" s="14" t="s">
        <v>1</v>
      </c>
      <c r="B2" s="14" t="e">
        <f>Original!#REF!</f>
        <v>#REF!</v>
      </c>
      <c r="E2" s="14" t="s">
        <v>59</v>
      </c>
      <c r="F2" s="14">
        <f>_XLL.PTREEEVALUATE5(B3,$L$11:$L$23,$J$11:$J$23,$K$11:$K$23,$N$11:$N$23,$G$11:$G$23,,L1)</f>
        <v>384002</v>
      </c>
    </row>
    <row r="3" spans="1:8" ht="12.75">
      <c r="A3" s="14" t="s">
        <v>2</v>
      </c>
      <c r="B3" s="14" t="s">
        <v>77</v>
      </c>
      <c r="E3" s="14" t="s">
        <v>60</v>
      </c>
      <c r="F3" s="18" t="s">
        <v>74</v>
      </c>
      <c r="H3" s="14" t="s">
        <v>65</v>
      </c>
    </row>
    <row r="4" spans="1:8" ht="12.75">
      <c r="A4" s="14" t="s">
        <v>3</v>
      </c>
      <c r="B4" s="14" t="s">
        <v>19</v>
      </c>
      <c r="E4" s="14" t="s">
        <v>61</v>
      </c>
      <c r="F4" s="18" t="s">
        <v>75</v>
      </c>
      <c r="H4" s="14" t="s">
        <v>66</v>
      </c>
    </row>
    <row r="5" spans="1:8" ht="12.75">
      <c r="A5" s="14" t="s">
        <v>4</v>
      </c>
      <c r="B5" s="14">
        <v>0</v>
      </c>
      <c r="E5" s="14" t="s">
        <v>62</v>
      </c>
      <c r="F5" s="18" t="s">
        <v>75</v>
      </c>
      <c r="H5" s="14" t="s">
        <v>67</v>
      </c>
    </row>
    <row r="6" spans="1:8" ht="12.75">
      <c r="A6" s="14" t="s">
        <v>5</v>
      </c>
      <c r="E6" s="14" t="s">
        <v>63</v>
      </c>
      <c r="F6" s="18" t="s">
        <v>76</v>
      </c>
      <c r="H6" s="14" t="s">
        <v>68</v>
      </c>
    </row>
    <row r="7" ht="12.75">
      <c r="A7" s="14" t="s">
        <v>57</v>
      </c>
    </row>
    <row r="8" spans="1:2" ht="12.75">
      <c r="A8" s="14" t="s">
        <v>6</v>
      </c>
      <c r="B8" s="14">
        <v>13</v>
      </c>
    </row>
    <row r="10" spans="1:16" ht="12.75">
      <c r="A10" s="14" t="s">
        <v>70</v>
      </c>
      <c r="B10" s="14" t="s">
        <v>71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2</v>
      </c>
      <c r="M10" s="14" t="s">
        <v>16</v>
      </c>
      <c r="N10" s="14" t="s">
        <v>17</v>
      </c>
      <c r="O10" s="14" t="s">
        <v>18</v>
      </c>
      <c r="P10" s="14" t="s">
        <v>72</v>
      </c>
    </row>
    <row r="11" spans="1:15" ht="12.75">
      <c r="A11" s="14">
        <f>Original!$D$31</f>
        <v>10</v>
      </c>
      <c r="B11" s="14" t="str">
        <f>B1</f>
        <v>Oil-Wildcatting Original</v>
      </c>
      <c r="C11" s="14">
        <v>0</v>
      </c>
      <c r="J11" s="14">
        <f>Original!$C$31</f>
        <v>0</v>
      </c>
      <c r="K11" s="14">
        <f>Original!$C$30</f>
        <v>0</v>
      </c>
      <c r="L11" s="14" t="s">
        <v>22</v>
      </c>
      <c r="M11" s="14">
        <v>0</v>
      </c>
      <c r="O11" s="14" t="str">
        <f>Original!$D$30</f>
        <v>Site Decision</v>
      </c>
    </row>
    <row r="12" spans="1:15" ht="12.75">
      <c r="A12" s="14">
        <f>Original!$E$21</f>
        <v>10</v>
      </c>
      <c r="B12" s="14" t="s">
        <v>29</v>
      </c>
      <c r="C12" s="14">
        <v>0</v>
      </c>
      <c r="I12" s="14" t="s">
        <v>21</v>
      </c>
      <c r="J12" s="14">
        <f>Original!$D$21</f>
        <v>0</v>
      </c>
      <c r="L12" s="14" t="s">
        <v>30</v>
      </c>
      <c r="M12" s="14">
        <v>0</v>
      </c>
      <c r="O12" s="14" t="str">
        <f>Original!$E$20</f>
        <v>Presence of a Dome</v>
      </c>
    </row>
    <row r="13" spans="1:15" ht="12.75">
      <c r="A13" s="14">
        <f>Original!$E$35</f>
        <v>0</v>
      </c>
      <c r="B13" s="14" t="s">
        <v>23</v>
      </c>
      <c r="C13" s="14">
        <v>0</v>
      </c>
      <c r="I13" s="14" t="s">
        <v>21</v>
      </c>
      <c r="J13" s="14">
        <f>Original!$D$35</f>
        <v>0</v>
      </c>
      <c r="L13" s="14" t="s">
        <v>25</v>
      </c>
      <c r="M13" s="14">
        <v>0</v>
      </c>
      <c r="O13" s="14" t="str">
        <f>Original!$E$34</f>
        <v>Production Site 2</v>
      </c>
    </row>
    <row r="14" spans="1:13" ht="12.75">
      <c r="A14" s="14">
        <f>Original!$F$33</f>
        <v>-200</v>
      </c>
      <c r="B14" s="14" t="s">
        <v>27</v>
      </c>
      <c r="C14" s="14">
        <v>0</v>
      </c>
      <c r="H14" s="14" t="s">
        <v>21</v>
      </c>
      <c r="I14" s="14" t="s">
        <v>21</v>
      </c>
      <c r="J14" s="14">
        <f>Original!$E$33</f>
        <v>-200</v>
      </c>
      <c r="K14" s="14">
        <f>Original!$E$32</f>
        <v>0.2</v>
      </c>
      <c r="L14" s="14" t="s">
        <v>24</v>
      </c>
      <c r="M14" s="14">
        <v>0</v>
      </c>
    </row>
    <row r="15" spans="1:13" ht="12.75">
      <c r="A15" s="14">
        <f>Original!$F$37</f>
        <v>50</v>
      </c>
      <c r="B15" s="14" t="s">
        <v>28</v>
      </c>
      <c r="C15" s="14">
        <v>0</v>
      </c>
      <c r="H15" s="14" t="s">
        <v>21</v>
      </c>
      <c r="I15" s="14" t="s">
        <v>21</v>
      </c>
      <c r="J15" s="14">
        <f>Original!$E$37</f>
        <v>50</v>
      </c>
      <c r="K15" s="14">
        <f>Original!$E$36</f>
        <v>0.8</v>
      </c>
      <c r="L15" s="14" t="s">
        <v>24</v>
      </c>
      <c r="M15" s="14">
        <v>0</v>
      </c>
    </row>
    <row r="16" spans="1:15" ht="12.75">
      <c r="A16" s="14">
        <f>Original!$F$15</f>
        <v>52.5</v>
      </c>
      <c r="B16" s="14" t="s">
        <v>32</v>
      </c>
      <c r="C16" s="14">
        <v>0</v>
      </c>
      <c r="I16" s="14" t="s">
        <v>21</v>
      </c>
      <c r="J16" s="14">
        <f>Original!$E$15</f>
        <v>0</v>
      </c>
      <c r="K16" s="14">
        <f>Original!$E$14</f>
        <v>0.6</v>
      </c>
      <c r="L16" s="14" t="s">
        <v>36</v>
      </c>
      <c r="M16" s="14">
        <v>0</v>
      </c>
      <c r="O16" s="14" t="str">
        <f>Original!$F$14</f>
        <v>Production Site 1| Dome Scenario</v>
      </c>
    </row>
    <row r="17" spans="1:15" ht="12.75">
      <c r="A17" s="14">
        <f>Original!$F$25</f>
        <v>-53.75</v>
      </c>
      <c r="B17" s="14" t="s">
        <v>33</v>
      </c>
      <c r="C17" s="14">
        <v>0</v>
      </c>
      <c r="I17" s="14" t="s">
        <v>21</v>
      </c>
      <c r="J17" s="14">
        <f>Original!$E$25</f>
        <v>0</v>
      </c>
      <c r="K17" s="14">
        <f>Original!$E$24</f>
        <v>0.4</v>
      </c>
      <c r="L17" s="14" t="s">
        <v>39</v>
      </c>
      <c r="M17" s="14">
        <v>0</v>
      </c>
      <c r="O17" s="14" t="str">
        <f>Original!$F$24</f>
        <v>Production Site 1| Dome Scenario</v>
      </c>
    </row>
    <row r="18" spans="1:13" ht="12.75">
      <c r="A18" s="14">
        <f>Original!$G$13</f>
        <v>-100</v>
      </c>
      <c r="B18" s="14" t="s">
        <v>27</v>
      </c>
      <c r="C18" s="14">
        <v>0</v>
      </c>
      <c r="H18" s="14" t="s">
        <v>21</v>
      </c>
      <c r="I18" s="14" t="s">
        <v>21</v>
      </c>
      <c r="J18" s="14">
        <f>Original!$F$13</f>
        <v>-100</v>
      </c>
      <c r="K18" s="14">
        <f>Original!$F$12</f>
        <v>0.6</v>
      </c>
      <c r="L18" s="14" t="s">
        <v>35</v>
      </c>
      <c r="M18" s="14">
        <v>0</v>
      </c>
    </row>
    <row r="19" spans="1:13" ht="12.75">
      <c r="A19" s="14">
        <f>Original!$G$19</f>
        <v>500</v>
      </c>
      <c r="B19" s="14" t="s">
        <v>37</v>
      </c>
      <c r="C19" s="14">
        <v>0</v>
      </c>
      <c r="H19" s="14" t="s">
        <v>21</v>
      </c>
      <c r="I19" s="14" t="s">
        <v>21</v>
      </c>
      <c r="J19" s="14">
        <f>Original!$F$19</f>
        <v>500</v>
      </c>
      <c r="K19" s="14">
        <f>Original!$F$18</f>
        <v>0.15</v>
      </c>
      <c r="L19" s="14" t="s">
        <v>35</v>
      </c>
      <c r="M19" s="14">
        <v>0</v>
      </c>
    </row>
    <row r="20" spans="1:13" ht="12.75">
      <c r="A20" s="14">
        <f>Original!$G$17</f>
        <v>150</v>
      </c>
      <c r="B20" s="14" t="s">
        <v>28</v>
      </c>
      <c r="C20" s="14">
        <v>0</v>
      </c>
      <c r="H20" s="14" t="s">
        <v>21</v>
      </c>
      <c r="I20" s="14" t="s">
        <v>21</v>
      </c>
      <c r="J20" s="14">
        <f>Original!$F$17</f>
        <v>150</v>
      </c>
      <c r="K20" s="14">
        <f>Original!$F$16</f>
        <v>0.25</v>
      </c>
      <c r="L20" s="14" t="s">
        <v>35</v>
      </c>
      <c r="M20" s="14">
        <v>0</v>
      </c>
    </row>
    <row r="21" spans="1:13" ht="12.75">
      <c r="A21" s="14">
        <f>Original!$G$29</f>
        <v>500</v>
      </c>
      <c r="B21" s="14" t="s">
        <v>37</v>
      </c>
      <c r="C21" s="14">
        <v>0</v>
      </c>
      <c r="H21" s="14" t="s">
        <v>21</v>
      </c>
      <c r="I21" s="14" t="s">
        <v>21</v>
      </c>
      <c r="J21" s="14">
        <f>Original!$F$29</f>
        <v>500</v>
      </c>
      <c r="K21" s="14">
        <f>Original!$F$28</f>
        <v>0.025</v>
      </c>
      <c r="L21" s="14" t="s">
        <v>38</v>
      </c>
      <c r="M21" s="14">
        <v>0</v>
      </c>
    </row>
    <row r="22" spans="1:13" ht="12.75">
      <c r="A22" s="14">
        <f>Original!$G$27</f>
        <v>150</v>
      </c>
      <c r="B22" s="14" t="s">
        <v>28</v>
      </c>
      <c r="C22" s="14">
        <v>0</v>
      </c>
      <c r="H22" s="14" t="s">
        <v>21</v>
      </c>
      <c r="I22" s="14" t="s">
        <v>21</v>
      </c>
      <c r="J22" s="14">
        <f>Original!$F$27</f>
        <v>150</v>
      </c>
      <c r="K22" s="14">
        <f>Original!$F$26</f>
        <v>0.125</v>
      </c>
      <c r="L22" s="14" t="s">
        <v>38</v>
      </c>
      <c r="M22" s="14">
        <v>0</v>
      </c>
    </row>
    <row r="23" spans="1:13" ht="12.75">
      <c r="A23" s="14">
        <f>Original!$G$23</f>
        <v>-100</v>
      </c>
      <c r="B23" s="14" t="s">
        <v>27</v>
      </c>
      <c r="C23" s="14">
        <v>0</v>
      </c>
      <c r="H23" s="14" t="s">
        <v>21</v>
      </c>
      <c r="I23" s="14" t="s">
        <v>21</v>
      </c>
      <c r="J23" s="14">
        <f>Original!$F$23</f>
        <v>-100</v>
      </c>
      <c r="K23" s="14">
        <f>Original!$F$22</f>
        <v>0.85</v>
      </c>
      <c r="L23" s="14" t="s">
        <v>38</v>
      </c>
      <c r="M23" s="1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2:G37"/>
  <sheetViews>
    <sheetView zoomScale="145" zoomScaleNormal="145" workbookViewId="0" topLeftCell="C13">
      <selection activeCell="E24" sqref="E24"/>
    </sheetView>
  </sheetViews>
  <sheetFormatPr defaultColWidth="9.140625" defaultRowHeight="12.75"/>
  <cols>
    <col min="3" max="3" width="26.00390625" style="0" customWidth="1"/>
    <col min="4" max="4" width="16.8515625" style="0" customWidth="1"/>
    <col min="5" max="5" width="23.8515625" style="0" customWidth="1"/>
    <col min="6" max="6" width="33.00390625" style="0" customWidth="1"/>
    <col min="7" max="7" width="16.7109375" style="0" customWidth="1"/>
  </cols>
  <sheetData>
    <row r="12" spans="6:7" ht="12.75">
      <c r="F12" s="7">
        <v>0.6</v>
      </c>
      <c r="G12" s="2">
        <f>_XLL.PTREENODEPROBABILITY(treeCalc_2!$F$2,8)</f>
        <v>0.36</v>
      </c>
    </row>
    <row r="13" spans="6:7" ht="12.75">
      <c r="F13" s="4">
        <v>-100</v>
      </c>
      <c r="G13" s="2">
        <f>_XLL.PTREENODEVALUE(treeCalc_2!$F$2,8)</f>
        <v>-100</v>
      </c>
    </row>
    <row r="14" spans="5:6" ht="12.75">
      <c r="E14" s="7">
        <f>'Probability Table'!$C$4</f>
        <v>0.6</v>
      </c>
      <c r="F14" s="16" t="s">
        <v>34</v>
      </c>
    </row>
    <row r="15" spans="5:6" ht="12.75">
      <c r="E15" s="4">
        <v>0</v>
      </c>
      <c r="F15" s="6">
        <f>_XLL.PTREENODEVALUE(treeCalc_2!$F$2,6)</f>
        <v>52.5</v>
      </c>
    </row>
    <row r="16" spans="5:7" ht="12.75">
      <c r="E16" s="4"/>
      <c r="F16" s="7">
        <v>0.25</v>
      </c>
      <c r="G16" s="2">
        <f>_XLL.PTREENODEPROBABILITY(treeCalc_2!$F$2,10)</f>
        <v>0.15</v>
      </c>
    </row>
    <row r="17" spans="5:7" ht="12.75">
      <c r="E17" s="4"/>
      <c r="F17" s="4">
        <v>150</v>
      </c>
      <c r="G17" s="2">
        <f>_XLL.PTREENODEVALUE(treeCalc_2!$F$2,10)</f>
        <v>150</v>
      </c>
    </row>
    <row r="18" spans="5:7" ht="12.75">
      <c r="E18" s="4"/>
      <c r="F18" s="7">
        <v>0.15</v>
      </c>
      <c r="G18" s="2">
        <f>_XLL.PTREENODEPROBABILITY(treeCalc_2!$F$2,9)</f>
        <v>0.09</v>
      </c>
    </row>
    <row r="19" spans="5:7" ht="12.75">
      <c r="E19" s="4"/>
      <c r="F19" s="4">
        <v>500</v>
      </c>
      <c r="G19" s="2">
        <f>_XLL.PTREENODEVALUE(treeCalc_2!$F$2,9)</f>
        <v>500</v>
      </c>
    </row>
    <row r="20" spans="4:5" ht="12.75">
      <c r="D20" s="5" t="b">
        <f>_XLL.PTREENODEDECISION(treeCalc_2!$F$2,2)</f>
        <v>1</v>
      </c>
      <c r="E20" s="16" t="s">
        <v>31</v>
      </c>
    </row>
    <row r="21" spans="4:5" ht="12.75">
      <c r="D21" s="4">
        <v>0</v>
      </c>
      <c r="E21" s="6">
        <f>_XLL.PTREENODEVALUE(treeCalc_2!$F$2,2)</f>
        <v>10</v>
      </c>
    </row>
    <row r="22" spans="4:7" ht="12.75">
      <c r="D22" s="4"/>
      <c r="E22" s="6"/>
      <c r="F22" s="7">
        <v>0.85</v>
      </c>
      <c r="G22" s="2">
        <f>_XLL.PTREENODEPROBABILITY(treeCalc_2!$F$2,13)</f>
        <v>0.34</v>
      </c>
    </row>
    <row r="23" spans="4:7" ht="12.75">
      <c r="D23" s="4"/>
      <c r="E23" s="6"/>
      <c r="F23" s="4">
        <v>-100</v>
      </c>
      <c r="G23" s="2">
        <f>_XLL.PTREENODEVALUE(treeCalc_2!$F$2,13)</f>
        <v>-100</v>
      </c>
    </row>
    <row r="24" spans="4:6" ht="12.75">
      <c r="D24" s="4"/>
      <c r="E24" s="7">
        <f>1-E14</f>
        <v>0.4</v>
      </c>
      <c r="F24" s="16" t="s">
        <v>34</v>
      </c>
    </row>
    <row r="25" spans="4:6" ht="12.75">
      <c r="D25" s="4"/>
      <c r="E25" s="4">
        <v>0</v>
      </c>
      <c r="F25" s="6">
        <f>_XLL.PTREENODEVALUE(treeCalc_2!$F$2,7)</f>
        <v>-53.75</v>
      </c>
    </row>
    <row r="26" spans="4:7" ht="12.75">
      <c r="D26" s="4"/>
      <c r="E26" s="4"/>
      <c r="F26" s="7">
        <v>0.125</v>
      </c>
      <c r="G26" s="2">
        <f>_XLL.PTREENODEPROBABILITY(treeCalc_2!$F$2,12)</f>
        <v>0.05</v>
      </c>
    </row>
    <row r="27" spans="4:7" ht="12.75">
      <c r="D27" s="4"/>
      <c r="E27" s="4"/>
      <c r="F27" s="4">
        <v>150</v>
      </c>
      <c r="G27" s="2">
        <f>_XLL.PTREENODEVALUE(treeCalc_2!$F$2,12)</f>
        <v>150</v>
      </c>
    </row>
    <row r="28" spans="4:7" ht="12.75">
      <c r="D28" s="4"/>
      <c r="E28" s="4"/>
      <c r="F28" s="7">
        <v>0.025</v>
      </c>
      <c r="G28" s="2">
        <f>_XLL.PTREENODEPROBABILITY(treeCalc_2!$F$2,11)</f>
        <v>0.010000000000000002</v>
      </c>
    </row>
    <row r="29" spans="4:7" ht="12.75">
      <c r="D29" s="4"/>
      <c r="E29" s="4"/>
      <c r="F29" s="4">
        <v>500</v>
      </c>
      <c r="G29" s="2">
        <f>_XLL.PTREENODEVALUE(treeCalc_2!$F$2,11)</f>
        <v>500</v>
      </c>
    </row>
    <row r="30" spans="3:4" ht="12.75">
      <c r="C30" s="17"/>
      <c r="D30" s="15" t="s">
        <v>20</v>
      </c>
    </row>
    <row r="31" spans="3:4" ht="12.75">
      <c r="C31" s="17"/>
      <c r="D31" s="3">
        <f>_XLL.PTREENODEVALUE(treeCalc_2!$F$2,1)</f>
        <v>10</v>
      </c>
    </row>
    <row r="32" spans="4:6" ht="12.75">
      <c r="D32" s="3"/>
      <c r="E32" s="7">
        <v>0.2</v>
      </c>
      <c r="F32" s="2">
        <f>_XLL.PTREENODEPROBABILITY(treeCalc_2!$F$2,4)</f>
        <v>0</v>
      </c>
    </row>
    <row r="33" spans="4:6" ht="12.75">
      <c r="D33" s="3"/>
      <c r="E33" s="4">
        <v>-200</v>
      </c>
      <c r="F33" s="2">
        <f>_XLL.PTREENODEVALUE(treeCalc_2!$F$2,4)</f>
        <v>-200</v>
      </c>
    </row>
    <row r="34" spans="4:5" ht="12.75">
      <c r="D34" s="5" t="b">
        <f>_XLL.PTREENODEDECISION(treeCalc_2!$F$2,3)</f>
        <v>0</v>
      </c>
      <c r="E34" s="16" t="s">
        <v>26</v>
      </c>
    </row>
    <row r="35" spans="4:5" ht="12.75">
      <c r="D35" s="4">
        <v>0</v>
      </c>
      <c r="E35" s="6">
        <f>_XLL.PTREENODEVALUE(treeCalc_2!$F$2,3)</f>
        <v>0</v>
      </c>
    </row>
    <row r="36" spans="4:6" ht="12.75">
      <c r="D36" s="4"/>
      <c r="E36" s="7">
        <v>0.8</v>
      </c>
      <c r="F36" s="2">
        <f>_XLL.PTREENODEPROBABILITY(treeCalc_2!$F$2,5)</f>
        <v>0</v>
      </c>
    </row>
    <row r="37" spans="4:6" ht="12.75">
      <c r="D37" s="4"/>
      <c r="E37" s="4">
        <v>50</v>
      </c>
      <c r="F37" s="2">
        <f>_XLL.PTREENODEVALUE(treeCalc_2!$F$2,5)</f>
        <v>50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"/>
    </sheetView>
  </sheetViews>
  <sheetFormatPr defaultColWidth="9.140625" defaultRowHeight="12.75"/>
  <cols>
    <col min="1" max="16384" width="15.7109375" style="14" customWidth="1"/>
  </cols>
  <sheetData>
    <row r="1" spans="1:12" ht="12.75">
      <c r="A1" s="14" t="s">
        <v>0</v>
      </c>
      <c r="B1" s="14" t="s">
        <v>54</v>
      </c>
      <c r="E1" s="14" t="s">
        <v>58</v>
      </c>
      <c r="F1" s="14">
        <v>3</v>
      </c>
      <c r="H1" s="14" t="s">
        <v>64</v>
      </c>
      <c r="K1" s="14" t="s">
        <v>69</v>
      </c>
      <c r="L1" s="14">
        <v>0</v>
      </c>
    </row>
    <row r="2" spans="1:6" ht="12.75">
      <c r="A2" s="14" t="s">
        <v>1</v>
      </c>
      <c r="B2" s="14" t="e">
        <f>'Question 7.32A'!#REF!</f>
        <v>#REF!</v>
      </c>
      <c r="E2" s="14" t="s">
        <v>59</v>
      </c>
      <c r="F2" s="14">
        <f>_XLL.PTREEEVALUATE5(B3,$L$11:$L$23,$J$11:$J$23,$K$11:$K$23,$N$11:$N$23,$G$11:$G$23,,L1)</f>
        <v>409601</v>
      </c>
    </row>
    <row r="3" spans="1:8" ht="12.75">
      <c r="A3" s="14" t="s">
        <v>2</v>
      </c>
      <c r="B3" s="14" t="s">
        <v>73</v>
      </c>
      <c r="E3" s="14" t="s">
        <v>60</v>
      </c>
      <c r="F3" s="18" t="s">
        <v>74</v>
      </c>
      <c r="H3" s="14" t="s">
        <v>65</v>
      </c>
    </row>
    <row r="4" spans="1:8" ht="12.75">
      <c r="A4" s="14" t="s">
        <v>3</v>
      </c>
      <c r="B4" s="14" t="s">
        <v>19</v>
      </c>
      <c r="E4" s="14" t="s">
        <v>61</v>
      </c>
      <c r="F4" s="18" t="s">
        <v>75</v>
      </c>
      <c r="H4" s="14" t="s">
        <v>66</v>
      </c>
    </row>
    <row r="5" spans="1:8" ht="12.75">
      <c r="A5" s="14" t="s">
        <v>4</v>
      </c>
      <c r="B5" s="14">
        <v>0</v>
      </c>
      <c r="E5" s="14" t="s">
        <v>62</v>
      </c>
      <c r="F5" s="18" t="s">
        <v>75</v>
      </c>
      <c r="H5" s="14" t="s">
        <v>67</v>
      </c>
    </row>
    <row r="6" spans="1:8" ht="12.75">
      <c r="A6" s="14" t="s">
        <v>5</v>
      </c>
      <c r="E6" s="14" t="s">
        <v>63</v>
      </c>
      <c r="F6" s="18" t="s">
        <v>76</v>
      </c>
      <c r="H6" s="14" t="s">
        <v>68</v>
      </c>
    </row>
    <row r="7" ht="12.75">
      <c r="A7" s="14" t="s">
        <v>57</v>
      </c>
    </row>
    <row r="8" spans="1:2" ht="12.75">
      <c r="A8" s="14" t="s">
        <v>6</v>
      </c>
      <c r="B8" s="14">
        <v>13</v>
      </c>
    </row>
    <row r="10" spans="1:16" ht="12.75">
      <c r="A10" s="14" t="s">
        <v>70</v>
      </c>
      <c r="B10" s="14" t="s">
        <v>71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2</v>
      </c>
      <c r="M10" s="14" t="s">
        <v>16</v>
      </c>
      <c r="N10" s="14" t="s">
        <v>17</v>
      </c>
      <c r="O10" s="14" t="s">
        <v>18</v>
      </c>
      <c r="P10" s="14" t="s">
        <v>72</v>
      </c>
    </row>
    <row r="11" spans="1:15" ht="12.75">
      <c r="A11" s="14">
        <f>'Question 7.32A'!$D$31</f>
        <v>42.75229357798167</v>
      </c>
      <c r="B11" s="14" t="str">
        <f>B1</f>
        <v>Oil-Wildcatting 7.32A</v>
      </c>
      <c r="C11" s="14">
        <v>0</v>
      </c>
      <c r="J11" s="14">
        <f>'Question 7.32A'!$C$31</f>
        <v>0</v>
      </c>
      <c r="K11" s="14">
        <f>'Question 7.32A'!$C$30</f>
        <v>0</v>
      </c>
      <c r="L11" s="14" t="s">
        <v>22</v>
      </c>
      <c r="M11" s="14">
        <v>0</v>
      </c>
      <c r="O11" s="14" t="str">
        <f>'Question 7.32A'!$D$30</f>
        <v>Site Decision</v>
      </c>
    </row>
    <row r="12" spans="1:15" ht="12.75">
      <c r="A12" s="14">
        <f>'Question 7.32A'!$E$21</f>
        <v>42.75229357798167</v>
      </c>
      <c r="B12" s="14" t="s">
        <v>29</v>
      </c>
      <c r="C12" s="14">
        <v>0</v>
      </c>
      <c r="I12" s="14" t="s">
        <v>21</v>
      </c>
      <c r="J12" s="14">
        <f>'Question 7.32A'!$D$21</f>
        <v>0</v>
      </c>
      <c r="L12" s="14" t="s">
        <v>30</v>
      </c>
      <c r="M12" s="14">
        <v>0</v>
      </c>
      <c r="O12" s="14" t="str">
        <f>'Question 7.32A'!$E$20</f>
        <v>Presence of a Dome</v>
      </c>
    </row>
    <row r="13" spans="1:15" ht="12.75">
      <c r="A13" s="14">
        <f>'Question 7.32A'!$E$35</f>
        <v>0</v>
      </c>
      <c r="B13" s="14" t="s">
        <v>23</v>
      </c>
      <c r="C13" s="14">
        <v>0</v>
      </c>
      <c r="I13" s="14" t="s">
        <v>21</v>
      </c>
      <c r="J13" s="14">
        <f>'Question 7.32A'!$D$35</f>
        <v>0</v>
      </c>
      <c r="L13" s="14" t="s">
        <v>25</v>
      </c>
      <c r="M13" s="14">
        <v>0</v>
      </c>
      <c r="O13" s="14" t="str">
        <f>'Question 7.32A'!$E$34</f>
        <v>Production Site 2</v>
      </c>
    </row>
    <row r="14" spans="1:13" ht="12.75">
      <c r="A14" s="14">
        <f>'Question 7.32A'!$F$33</f>
        <v>-200</v>
      </c>
      <c r="B14" s="14" t="s">
        <v>27</v>
      </c>
      <c r="C14" s="14">
        <v>0</v>
      </c>
      <c r="H14" s="14" t="s">
        <v>21</v>
      </c>
      <c r="I14" s="14" t="s">
        <v>21</v>
      </c>
      <c r="J14" s="14">
        <f>'Question 7.32A'!$E$33</f>
        <v>-200</v>
      </c>
      <c r="K14" s="14">
        <f>'Question 7.32A'!$E$32</f>
        <v>0.2</v>
      </c>
      <c r="L14" s="14" t="s">
        <v>24</v>
      </c>
      <c r="M14" s="14">
        <v>0</v>
      </c>
    </row>
    <row r="15" spans="1:13" ht="12.75">
      <c r="A15" s="14">
        <f>'Question 7.32A'!$F$37</f>
        <v>50</v>
      </c>
      <c r="B15" s="14" t="s">
        <v>28</v>
      </c>
      <c r="C15" s="14">
        <v>0</v>
      </c>
      <c r="H15" s="14" t="s">
        <v>21</v>
      </c>
      <c r="I15" s="14" t="s">
        <v>21</v>
      </c>
      <c r="J15" s="14">
        <f>'Question 7.32A'!$E$37</f>
        <v>50</v>
      </c>
      <c r="K15" s="14">
        <f>'Question 7.32A'!$E$36</f>
        <v>0.8</v>
      </c>
      <c r="L15" s="14" t="s">
        <v>24</v>
      </c>
      <c r="M15" s="14">
        <v>0</v>
      </c>
    </row>
    <row r="16" spans="1:15" ht="12.75">
      <c r="A16" s="14">
        <f>'Question 7.32A'!$F$15</f>
        <v>52.5</v>
      </c>
      <c r="B16" s="14" t="s">
        <v>32</v>
      </c>
      <c r="C16" s="14">
        <v>0</v>
      </c>
      <c r="I16" s="14" t="s">
        <v>21</v>
      </c>
      <c r="J16" s="14">
        <f>'Question 7.32A'!$E$15</f>
        <v>0</v>
      </c>
      <c r="K16" s="14">
        <f>'Question 7.32A'!$E$14</f>
        <v>0.9082568807339451</v>
      </c>
      <c r="L16" s="14" t="s">
        <v>36</v>
      </c>
      <c r="M16" s="14">
        <v>0</v>
      </c>
      <c r="O16" s="14" t="str">
        <f>'Question 7.32A'!$F$14</f>
        <v>Production Site 1| Dome Scenario</v>
      </c>
    </row>
    <row r="17" spans="1:15" ht="12.75">
      <c r="A17" s="14">
        <f>'Question 7.32A'!$F$25</f>
        <v>-53.75</v>
      </c>
      <c r="B17" s="14" t="s">
        <v>33</v>
      </c>
      <c r="C17" s="14">
        <v>0</v>
      </c>
      <c r="I17" s="14" t="s">
        <v>21</v>
      </c>
      <c r="J17" s="14">
        <f>'Question 7.32A'!$E$25</f>
        <v>0</v>
      </c>
      <c r="K17" s="14">
        <f>'Question 7.32A'!$E$24</f>
        <v>0.09174311926605494</v>
      </c>
      <c r="L17" s="14" t="s">
        <v>39</v>
      </c>
      <c r="M17" s="14">
        <v>0</v>
      </c>
      <c r="O17" s="14" t="str">
        <f>'Question 7.32A'!$F$24</f>
        <v>Production Site 1| Dome Scenario</v>
      </c>
    </row>
    <row r="18" spans="1:13" ht="12.75">
      <c r="A18" s="14">
        <f>'Question 7.32A'!$G$13</f>
        <v>-100</v>
      </c>
      <c r="B18" s="14" t="s">
        <v>27</v>
      </c>
      <c r="C18" s="14">
        <v>0</v>
      </c>
      <c r="H18" s="14" t="s">
        <v>21</v>
      </c>
      <c r="I18" s="14" t="s">
        <v>21</v>
      </c>
      <c r="J18" s="14">
        <f>'Question 7.32A'!$F$13</f>
        <v>-100</v>
      </c>
      <c r="K18" s="14">
        <f>'Question 7.32A'!$F$12</f>
        <v>0.6</v>
      </c>
      <c r="L18" s="14" t="s">
        <v>35</v>
      </c>
      <c r="M18" s="14">
        <v>0</v>
      </c>
    </row>
    <row r="19" spans="1:13" ht="12.75">
      <c r="A19" s="14">
        <f>'Question 7.32A'!$G$19</f>
        <v>500</v>
      </c>
      <c r="B19" s="14" t="s">
        <v>37</v>
      </c>
      <c r="C19" s="14">
        <v>0</v>
      </c>
      <c r="H19" s="14" t="s">
        <v>21</v>
      </c>
      <c r="I19" s="14" t="s">
        <v>21</v>
      </c>
      <c r="J19" s="14">
        <f>'Question 7.32A'!$F$19</f>
        <v>500</v>
      </c>
      <c r="K19" s="14">
        <f>'Question 7.32A'!$F$18</f>
        <v>0.15</v>
      </c>
      <c r="L19" s="14" t="s">
        <v>35</v>
      </c>
      <c r="M19" s="14">
        <v>0</v>
      </c>
    </row>
    <row r="20" spans="1:13" ht="12.75">
      <c r="A20" s="14">
        <f>'Question 7.32A'!$G$17</f>
        <v>150</v>
      </c>
      <c r="B20" s="14" t="s">
        <v>28</v>
      </c>
      <c r="C20" s="14">
        <v>0</v>
      </c>
      <c r="H20" s="14" t="s">
        <v>21</v>
      </c>
      <c r="I20" s="14" t="s">
        <v>21</v>
      </c>
      <c r="J20" s="14">
        <f>'Question 7.32A'!$F$17</f>
        <v>150</v>
      </c>
      <c r="K20" s="14">
        <f>'Question 7.32A'!$F$16</f>
        <v>0.25</v>
      </c>
      <c r="L20" s="14" t="s">
        <v>35</v>
      </c>
      <c r="M20" s="14">
        <v>0</v>
      </c>
    </row>
    <row r="21" spans="1:13" ht="12.75">
      <c r="A21" s="14">
        <f>'Question 7.32A'!$G$29</f>
        <v>500</v>
      </c>
      <c r="B21" s="14" t="s">
        <v>37</v>
      </c>
      <c r="C21" s="14">
        <v>0</v>
      </c>
      <c r="H21" s="14" t="s">
        <v>21</v>
      </c>
      <c r="I21" s="14" t="s">
        <v>21</v>
      </c>
      <c r="J21" s="14">
        <f>'Question 7.32A'!$F$29</f>
        <v>500</v>
      </c>
      <c r="K21" s="14">
        <f>'Question 7.32A'!$F$28</f>
        <v>0.025</v>
      </c>
      <c r="L21" s="14" t="s">
        <v>38</v>
      </c>
      <c r="M21" s="14">
        <v>0</v>
      </c>
    </row>
    <row r="22" spans="1:13" ht="12.75">
      <c r="A22" s="14">
        <f>'Question 7.32A'!$G$27</f>
        <v>150</v>
      </c>
      <c r="B22" s="14" t="s">
        <v>28</v>
      </c>
      <c r="C22" s="14">
        <v>0</v>
      </c>
      <c r="H22" s="14" t="s">
        <v>21</v>
      </c>
      <c r="I22" s="14" t="s">
        <v>21</v>
      </c>
      <c r="J22" s="14">
        <f>'Question 7.32A'!$F$27</f>
        <v>150</v>
      </c>
      <c r="K22" s="14">
        <f>'Question 7.32A'!$F$26</f>
        <v>0.125</v>
      </c>
      <c r="L22" s="14" t="s">
        <v>38</v>
      </c>
      <c r="M22" s="14">
        <v>0</v>
      </c>
    </row>
    <row r="23" spans="1:13" ht="12.75">
      <c r="A23" s="14">
        <f>'Question 7.32A'!$G$23</f>
        <v>-100</v>
      </c>
      <c r="B23" s="14" t="s">
        <v>27</v>
      </c>
      <c r="C23" s="14">
        <v>0</v>
      </c>
      <c r="H23" s="14" t="s">
        <v>21</v>
      </c>
      <c r="I23" s="14" t="s">
        <v>21</v>
      </c>
      <c r="J23" s="14">
        <f>'Question 7.32A'!$F$23</f>
        <v>-100</v>
      </c>
      <c r="K23" s="14">
        <f>'Question 7.32A'!$F$22</f>
        <v>0.85</v>
      </c>
      <c r="L23" s="14" t="s">
        <v>38</v>
      </c>
      <c r="M23" s="14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J9"/>
  <sheetViews>
    <sheetView zoomScale="130" zoomScaleNormal="130" workbookViewId="0" topLeftCell="A1">
      <selection activeCell="H6" sqref="H6"/>
    </sheetView>
  </sheetViews>
  <sheetFormatPr defaultColWidth="9.140625" defaultRowHeight="12.75"/>
  <cols>
    <col min="3" max="3" width="11.8515625" style="0" customWidth="1"/>
    <col min="4" max="4" width="16.140625" style="0" customWidth="1"/>
    <col min="5" max="5" width="13.28125" style="0" customWidth="1"/>
    <col min="6" max="6" width="17.140625" style="0" customWidth="1"/>
    <col min="7" max="7" width="7.421875" style="0" customWidth="1"/>
    <col min="8" max="8" width="13.140625" style="0" customWidth="1"/>
    <col min="9" max="9" width="14.7109375" style="0" customWidth="1"/>
    <col min="10" max="10" width="7.421875" style="0" customWidth="1"/>
  </cols>
  <sheetData>
    <row r="3" spans="2:9" ht="21" customHeight="1">
      <c r="B3" s="1"/>
      <c r="C3" s="8" t="s">
        <v>40</v>
      </c>
      <c r="D3" s="8" t="s">
        <v>41</v>
      </c>
      <c r="E3" s="1"/>
      <c r="F3" s="1"/>
      <c r="G3" s="1"/>
      <c r="H3" s="1"/>
      <c r="I3" s="1"/>
    </row>
    <row r="4" spans="2:9" ht="21" customHeight="1">
      <c r="B4" s="1"/>
      <c r="C4" s="9">
        <v>0.6</v>
      </c>
      <c r="D4" s="9">
        <v>0.4</v>
      </c>
      <c r="E4" s="1"/>
      <c r="F4" s="1"/>
      <c r="G4" s="1"/>
      <c r="H4" s="1"/>
      <c r="I4" s="1"/>
    </row>
    <row r="5" spans="2:10" ht="21" customHeight="1">
      <c r="B5" s="8" t="s">
        <v>42</v>
      </c>
      <c r="C5" s="8" t="s">
        <v>43</v>
      </c>
      <c r="D5" s="8" t="s">
        <v>44</v>
      </c>
      <c r="E5" s="8" t="s">
        <v>49</v>
      </c>
      <c r="F5" s="8" t="s">
        <v>50</v>
      </c>
      <c r="G5" s="8" t="s">
        <v>45</v>
      </c>
      <c r="H5" s="8" t="s">
        <v>46</v>
      </c>
      <c r="I5" s="8" t="s">
        <v>47</v>
      </c>
      <c r="J5" s="10" t="s">
        <v>48</v>
      </c>
    </row>
    <row r="6" spans="2:10" ht="21" customHeight="1">
      <c r="B6" s="8" t="s">
        <v>51</v>
      </c>
      <c r="C6" s="9">
        <v>0.99</v>
      </c>
      <c r="D6" s="9">
        <v>0.15</v>
      </c>
      <c r="E6" s="9">
        <f>$C$4*C6</f>
        <v>0.594</v>
      </c>
      <c r="F6" s="9">
        <f>$D$4*D6</f>
        <v>0.06</v>
      </c>
      <c r="G6" s="9">
        <f>SUM(E6:F6)</f>
        <v>0.6539999999999999</v>
      </c>
      <c r="H6" s="9">
        <f>E6/G6</f>
        <v>0.9082568807339451</v>
      </c>
      <c r="I6" s="9">
        <f>F6/G6</f>
        <v>0.09174311926605505</v>
      </c>
      <c r="J6" s="11">
        <f>SUM(H6:I6)</f>
        <v>1</v>
      </c>
    </row>
    <row r="7" spans="2:10" ht="21" customHeight="1">
      <c r="B7" s="8" t="s">
        <v>52</v>
      </c>
      <c r="C7" s="9">
        <v>0.01</v>
      </c>
      <c r="D7" s="9">
        <v>0.85</v>
      </c>
      <c r="E7" s="9">
        <f>$C$4*C7</f>
        <v>0.006</v>
      </c>
      <c r="F7" s="9">
        <f>$D$4*D7</f>
        <v>0.34</v>
      </c>
      <c r="G7" s="9">
        <f>SUM(E7:F7)</f>
        <v>0.34600000000000003</v>
      </c>
      <c r="H7" s="9">
        <f>E7/G7</f>
        <v>0.017341040462427744</v>
      </c>
      <c r="I7" s="9">
        <f>F7/G7</f>
        <v>0.9826589595375722</v>
      </c>
      <c r="J7" s="11">
        <f>SUM(H7:I7)</f>
        <v>1</v>
      </c>
    </row>
    <row r="8" spans="2:10" ht="21" customHeight="1">
      <c r="B8" s="8" t="s">
        <v>48</v>
      </c>
      <c r="C8" s="9">
        <f>SUM(C6:C7)</f>
        <v>1</v>
      </c>
      <c r="D8" s="9">
        <f>SUM(D6:D7)</f>
        <v>1</v>
      </c>
      <c r="E8" s="9">
        <f>SUM(E6:E7)</f>
        <v>0.6</v>
      </c>
      <c r="F8" s="9">
        <f>SUM(F6:F7)</f>
        <v>0.4</v>
      </c>
      <c r="G8" s="9">
        <f>SUM(G6:G7)</f>
        <v>1</v>
      </c>
      <c r="H8" s="9"/>
      <c r="I8" s="9"/>
      <c r="J8" s="11"/>
    </row>
    <row r="9" spans="3:10" ht="12.75">
      <c r="C9" s="12"/>
      <c r="D9" s="12"/>
      <c r="E9" s="12"/>
      <c r="F9" s="12"/>
      <c r="G9" s="12"/>
      <c r="H9" s="12"/>
      <c r="I9" s="12"/>
      <c r="J9" s="12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2:G37"/>
  <sheetViews>
    <sheetView zoomScale="115" zoomScaleNormal="115" workbookViewId="0" topLeftCell="A12">
      <selection activeCell="E14" sqref="E14"/>
    </sheetView>
  </sheetViews>
  <sheetFormatPr defaultColWidth="9.140625" defaultRowHeight="12.75"/>
  <cols>
    <col min="3" max="3" width="25.00390625" style="0" customWidth="1"/>
    <col min="4" max="4" width="16.8515625" style="0" customWidth="1"/>
    <col min="5" max="5" width="23.8515625" style="0" customWidth="1"/>
    <col min="6" max="6" width="33.00390625" style="0" customWidth="1"/>
    <col min="7" max="7" width="16.7109375" style="0" customWidth="1"/>
  </cols>
  <sheetData>
    <row r="12" spans="6:7" ht="12.75">
      <c r="F12" s="7">
        <v>0.6</v>
      </c>
      <c r="G12" s="2">
        <f>_XLL.PTREENODEPROBABILITY(treeCalc_1!$F$2,8)</f>
        <v>0.5449541284403671</v>
      </c>
    </row>
    <row r="13" spans="6:7" ht="12.75">
      <c r="F13" s="4">
        <v>-100</v>
      </c>
      <c r="G13" s="2">
        <f>_XLL.PTREENODEVALUE(treeCalc_1!$F$2,8)</f>
        <v>-100</v>
      </c>
    </row>
    <row r="14" spans="5:6" ht="12.75">
      <c r="E14" s="7">
        <f>'Probability Table'!H6</f>
        <v>0.9082568807339451</v>
      </c>
      <c r="F14" s="16" t="s">
        <v>34</v>
      </c>
    </row>
    <row r="15" spans="5:6" ht="12.75">
      <c r="E15" s="4">
        <v>0</v>
      </c>
      <c r="F15" s="6">
        <f>_XLL.PTREENODEVALUE(treeCalc_1!$F$2,6)</f>
        <v>52.5</v>
      </c>
    </row>
    <row r="16" spans="5:7" ht="12.75">
      <c r="E16" s="4"/>
      <c r="F16" s="7">
        <v>0.25</v>
      </c>
      <c r="G16" s="2">
        <f>_XLL.PTREENODEPROBABILITY(treeCalc_1!$F$2,10)</f>
        <v>0.22706422018348627</v>
      </c>
    </row>
    <row r="17" spans="5:7" ht="12.75">
      <c r="E17" s="4"/>
      <c r="F17" s="4">
        <v>150</v>
      </c>
      <c r="G17" s="2">
        <f>_XLL.PTREENODEVALUE(treeCalc_1!$F$2,10)</f>
        <v>150</v>
      </c>
    </row>
    <row r="18" spans="5:7" ht="12.75">
      <c r="E18" s="4"/>
      <c r="F18" s="7">
        <v>0.15</v>
      </c>
      <c r="G18" s="2">
        <f>_XLL.PTREENODEPROBABILITY(treeCalc_1!$F$2,9)</f>
        <v>0.13623853211009176</v>
      </c>
    </row>
    <row r="19" spans="5:7" ht="12.75">
      <c r="E19" s="4"/>
      <c r="F19" s="4">
        <v>500</v>
      </c>
      <c r="G19" s="2">
        <f>_XLL.PTREENODEVALUE(treeCalc_1!$F$2,9)</f>
        <v>500</v>
      </c>
    </row>
    <row r="20" spans="4:5" ht="12.75">
      <c r="D20" s="5" t="b">
        <f>_XLL.PTREENODEDECISION(treeCalc_1!$F$2,2)</f>
        <v>1</v>
      </c>
      <c r="E20" s="16" t="s">
        <v>31</v>
      </c>
    </row>
    <row r="21" spans="4:5" ht="12.75">
      <c r="D21" s="4">
        <v>0</v>
      </c>
      <c r="E21" s="6">
        <f>_XLL.PTREENODEVALUE(treeCalc_1!$F$2,2)</f>
        <v>42.75229357798167</v>
      </c>
    </row>
    <row r="22" spans="4:7" ht="12.75">
      <c r="D22" s="4"/>
      <c r="E22" s="6"/>
      <c r="F22" s="7">
        <v>0.85</v>
      </c>
      <c r="G22" s="2">
        <f>_XLL.PTREENODEPROBABILITY(treeCalc_1!$F$2,13)</f>
        <v>0.0779816513761467</v>
      </c>
    </row>
    <row r="23" spans="4:7" ht="12.75">
      <c r="D23" s="4"/>
      <c r="E23" s="6"/>
      <c r="F23" s="4">
        <v>-100</v>
      </c>
      <c r="G23" s="2">
        <f>_XLL.PTREENODEVALUE(treeCalc_1!$F$2,13)</f>
        <v>-100</v>
      </c>
    </row>
    <row r="24" spans="4:6" ht="12.75">
      <c r="D24" s="4"/>
      <c r="E24" s="7">
        <f>1-E14</f>
        <v>0.09174311926605494</v>
      </c>
      <c r="F24" s="16" t="s">
        <v>34</v>
      </c>
    </row>
    <row r="25" spans="4:6" ht="12.75">
      <c r="D25" s="4"/>
      <c r="E25" s="4">
        <v>0</v>
      </c>
      <c r="F25" s="6">
        <f>_XLL.PTREENODEVALUE(treeCalc_1!$F$2,7)</f>
        <v>-53.75</v>
      </c>
    </row>
    <row r="26" spans="4:7" ht="12.75">
      <c r="D26" s="4"/>
      <c r="E26" s="4"/>
      <c r="F26" s="7">
        <v>0.125</v>
      </c>
      <c r="G26" s="2">
        <f>_XLL.PTREENODEPROBABILITY(treeCalc_1!$F$2,12)</f>
        <v>0.011467889908256867</v>
      </c>
    </row>
    <row r="27" spans="4:7" ht="12.75">
      <c r="D27" s="4"/>
      <c r="E27" s="4"/>
      <c r="F27" s="4">
        <v>150</v>
      </c>
      <c r="G27" s="2">
        <f>_XLL.PTREENODEVALUE(treeCalc_1!$F$2,12)</f>
        <v>150</v>
      </c>
    </row>
    <row r="28" spans="4:7" ht="12.75">
      <c r="D28" s="4"/>
      <c r="E28" s="4"/>
      <c r="F28" s="7">
        <v>0.025</v>
      </c>
      <c r="G28" s="2">
        <f>_XLL.PTREENODEPROBABILITY(treeCalc_1!$F$2,11)</f>
        <v>0.0022935779816513737</v>
      </c>
    </row>
    <row r="29" spans="4:7" ht="12.75">
      <c r="D29" s="4"/>
      <c r="E29" s="4"/>
      <c r="F29" s="4">
        <v>500</v>
      </c>
      <c r="G29" s="2">
        <f>_XLL.PTREENODEVALUE(treeCalc_1!$F$2,11)</f>
        <v>500</v>
      </c>
    </row>
    <row r="30" spans="3:4" ht="12.75">
      <c r="C30" s="17"/>
      <c r="D30" s="15" t="s">
        <v>20</v>
      </c>
    </row>
    <row r="31" spans="3:4" ht="12.75">
      <c r="C31" s="17"/>
      <c r="D31" s="3">
        <f>_XLL.PTREENODEVALUE(treeCalc_1!$F$2,1)</f>
        <v>42.75229357798167</v>
      </c>
    </row>
    <row r="32" spans="4:6" ht="12.75">
      <c r="D32" s="3"/>
      <c r="E32" s="7">
        <v>0.2</v>
      </c>
      <c r="F32" s="2">
        <f>_XLL.PTREENODEPROBABILITY(treeCalc_1!$F$2,4)</f>
        <v>0</v>
      </c>
    </row>
    <row r="33" spans="4:6" ht="12.75">
      <c r="D33" s="3"/>
      <c r="E33" s="4">
        <v>-200</v>
      </c>
      <c r="F33" s="2">
        <f>_XLL.PTREENODEVALUE(treeCalc_1!$F$2,4)</f>
        <v>-200</v>
      </c>
    </row>
    <row r="34" spans="4:5" ht="12.75">
      <c r="D34" s="5" t="b">
        <f>_XLL.PTREENODEDECISION(treeCalc_1!$F$2,3)</f>
        <v>0</v>
      </c>
      <c r="E34" s="16" t="s">
        <v>26</v>
      </c>
    </row>
    <row r="35" spans="4:5" ht="12.75">
      <c r="D35" s="4">
        <v>0</v>
      </c>
      <c r="E35" s="6">
        <f>_XLL.PTREENODEVALUE(treeCalc_1!$F$2,3)</f>
        <v>0</v>
      </c>
    </row>
    <row r="36" spans="4:6" ht="12.75">
      <c r="D36" s="4"/>
      <c r="E36" s="7">
        <v>0.8</v>
      </c>
      <c r="F36" s="2">
        <f>_XLL.PTREENODEPROBABILITY(treeCalc_1!$F$2,5)</f>
        <v>0</v>
      </c>
    </row>
    <row r="37" spans="4:6" ht="12.75">
      <c r="D37" s="4"/>
      <c r="E37" s="4">
        <v>50</v>
      </c>
      <c r="F37" s="2">
        <f>_XLL.PTREENODEVALUE(treeCalc_1!$F$2,5)</f>
        <v>50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"/>
    </sheetView>
  </sheetViews>
  <sheetFormatPr defaultColWidth="9.140625" defaultRowHeight="12.75"/>
  <cols>
    <col min="1" max="16384" width="15.7109375" style="14" customWidth="1"/>
  </cols>
  <sheetData>
    <row r="1" spans="1:12" ht="12.75">
      <c r="A1" s="14" t="s">
        <v>0</v>
      </c>
      <c r="B1" s="14" t="s">
        <v>55</v>
      </c>
      <c r="E1" s="14" t="s">
        <v>58</v>
      </c>
      <c r="F1" s="14">
        <v>3</v>
      </c>
      <c r="H1" s="14" t="s">
        <v>64</v>
      </c>
      <c r="K1" s="14" t="s">
        <v>69</v>
      </c>
      <c r="L1" s="14">
        <v>0</v>
      </c>
    </row>
    <row r="2" spans="1:6" ht="12.75">
      <c r="A2" s="14" t="s">
        <v>1</v>
      </c>
      <c r="B2" s="14" t="e">
        <f>'Question 7.32B'!#REF!</f>
        <v>#REF!</v>
      </c>
      <c r="E2" s="14" t="s">
        <v>59</v>
      </c>
      <c r="F2" s="14">
        <f>_XLL.PTREEEVALUATE5(B3,$L$11:$L$23,$J$11:$J$23,$K$11:$K$23,$N$11:$N$23,$G$11:$G$23,,L1)</f>
        <v>358403</v>
      </c>
    </row>
    <row r="3" spans="1:8" ht="12.75">
      <c r="A3" s="14" t="s">
        <v>2</v>
      </c>
      <c r="B3" s="14" t="s">
        <v>78</v>
      </c>
      <c r="E3" s="14" t="s">
        <v>60</v>
      </c>
      <c r="F3" s="18" t="s">
        <v>74</v>
      </c>
      <c r="H3" s="14" t="s">
        <v>65</v>
      </c>
    </row>
    <row r="4" spans="1:8" ht="12.75">
      <c r="A4" s="14" t="s">
        <v>3</v>
      </c>
      <c r="B4" s="14" t="s">
        <v>19</v>
      </c>
      <c r="E4" s="14" t="s">
        <v>61</v>
      </c>
      <c r="F4" s="18" t="s">
        <v>75</v>
      </c>
      <c r="H4" s="14" t="s">
        <v>66</v>
      </c>
    </row>
    <row r="5" spans="1:8" ht="12.75">
      <c r="A5" s="14" t="s">
        <v>4</v>
      </c>
      <c r="B5" s="14">
        <v>0</v>
      </c>
      <c r="E5" s="14" t="s">
        <v>62</v>
      </c>
      <c r="F5" s="18" t="s">
        <v>75</v>
      </c>
      <c r="H5" s="14" t="s">
        <v>67</v>
      </c>
    </row>
    <row r="6" spans="1:8" ht="12.75">
      <c r="A6" s="14" t="s">
        <v>5</v>
      </c>
      <c r="E6" s="14" t="s">
        <v>63</v>
      </c>
      <c r="F6" s="18" t="s">
        <v>76</v>
      </c>
      <c r="H6" s="14" t="s">
        <v>68</v>
      </c>
    </row>
    <row r="7" ht="12.75">
      <c r="A7" s="14" t="s">
        <v>57</v>
      </c>
    </row>
    <row r="8" spans="1:2" ht="12.75">
      <c r="A8" s="14" t="s">
        <v>6</v>
      </c>
      <c r="B8" s="14">
        <v>13</v>
      </c>
    </row>
    <row r="10" spans="1:16" ht="12.75">
      <c r="A10" s="14" t="s">
        <v>70</v>
      </c>
      <c r="B10" s="14" t="s">
        <v>71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2</v>
      </c>
      <c r="M10" s="14" t="s">
        <v>16</v>
      </c>
      <c r="N10" s="14" t="s">
        <v>17</v>
      </c>
      <c r="O10" s="14" t="s">
        <v>18</v>
      </c>
      <c r="P10" s="14" t="s">
        <v>72</v>
      </c>
    </row>
    <row r="11" spans="1:15" ht="12.75">
      <c r="A11" s="14">
        <f>'Question 7.32B'!$D$31</f>
        <v>0</v>
      </c>
      <c r="B11" s="14" t="str">
        <f>B1</f>
        <v>Oil-Wildcatting 7.32B</v>
      </c>
      <c r="C11" s="14">
        <v>0</v>
      </c>
      <c r="J11" s="14">
        <f>'Question 7.32B'!$C$31</f>
        <v>0</v>
      </c>
      <c r="K11" s="14">
        <f>'Question 7.32B'!$C$30</f>
        <v>0</v>
      </c>
      <c r="L11" s="14" t="s">
        <v>22</v>
      </c>
      <c r="M11" s="14">
        <v>0</v>
      </c>
      <c r="O11" s="14" t="str">
        <f>'Question 7.32B'!$D$30</f>
        <v>Site Decision</v>
      </c>
    </row>
    <row r="12" spans="1:15" ht="12.75">
      <c r="A12" s="14">
        <f>'Question 7.32B'!$E$21</f>
        <v>-51.907514450867055</v>
      </c>
      <c r="B12" s="14" t="s">
        <v>29</v>
      </c>
      <c r="C12" s="14">
        <v>0</v>
      </c>
      <c r="I12" s="14" t="s">
        <v>21</v>
      </c>
      <c r="J12" s="14">
        <f>'Question 7.32B'!$D$21</f>
        <v>0</v>
      </c>
      <c r="L12" s="14" t="s">
        <v>30</v>
      </c>
      <c r="M12" s="14">
        <v>0</v>
      </c>
      <c r="O12" s="14" t="str">
        <f>'Question 7.32B'!$E$20</f>
        <v>Presence of a Dome</v>
      </c>
    </row>
    <row r="13" spans="1:15" ht="12.75">
      <c r="A13" s="14">
        <f>'Question 7.32B'!$E$35</f>
        <v>0</v>
      </c>
      <c r="B13" s="14" t="s">
        <v>23</v>
      </c>
      <c r="C13" s="14">
        <v>0</v>
      </c>
      <c r="I13" s="14" t="s">
        <v>21</v>
      </c>
      <c r="J13" s="14">
        <f>'Question 7.32B'!$D$35</f>
        <v>0</v>
      </c>
      <c r="L13" s="14" t="s">
        <v>25</v>
      </c>
      <c r="M13" s="14">
        <v>0</v>
      </c>
      <c r="O13" s="14" t="str">
        <f>'Question 7.32B'!$E$34</f>
        <v>Production Site 2</v>
      </c>
    </row>
    <row r="14" spans="1:13" ht="12.75">
      <c r="A14" s="14">
        <f>'Question 7.32B'!$F$33</f>
        <v>-200</v>
      </c>
      <c r="B14" s="14" t="s">
        <v>27</v>
      </c>
      <c r="C14" s="14">
        <v>0</v>
      </c>
      <c r="H14" s="14" t="s">
        <v>21</v>
      </c>
      <c r="I14" s="14" t="s">
        <v>21</v>
      </c>
      <c r="J14" s="14">
        <f>'Question 7.32B'!$E$33</f>
        <v>-200</v>
      </c>
      <c r="K14" s="14">
        <f>'Question 7.32B'!$E$32</f>
        <v>0.2</v>
      </c>
      <c r="L14" s="14" t="s">
        <v>24</v>
      </c>
      <c r="M14" s="14">
        <v>0</v>
      </c>
    </row>
    <row r="15" spans="1:13" ht="12.75">
      <c r="A15" s="14">
        <f>'Question 7.32B'!$F$37</f>
        <v>50</v>
      </c>
      <c r="B15" s="14" t="s">
        <v>28</v>
      </c>
      <c r="C15" s="14">
        <v>0</v>
      </c>
      <c r="H15" s="14" t="s">
        <v>21</v>
      </c>
      <c r="I15" s="14" t="s">
        <v>21</v>
      </c>
      <c r="J15" s="14">
        <f>'Question 7.32B'!$E$37</f>
        <v>50</v>
      </c>
      <c r="K15" s="14">
        <f>'Question 7.32B'!$E$36</f>
        <v>0.8</v>
      </c>
      <c r="L15" s="14" t="s">
        <v>24</v>
      </c>
      <c r="M15" s="14">
        <v>0</v>
      </c>
    </row>
    <row r="16" spans="1:15" ht="12.75">
      <c r="A16" s="14">
        <f>'Question 7.32B'!$F$15</f>
        <v>52.5</v>
      </c>
      <c r="B16" s="14" t="s">
        <v>32</v>
      </c>
      <c r="C16" s="14">
        <v>0</v>
      </c>
      <c r="I16" s="14" t="s">
        <v>21</v>
      </c>
      <c r="J16" s="14">
        <f>'Question 7.32B'!$E$15</f>
        <v>0</v>
      </c>
      <c r="K16" s="14">
        <f>'Question 7.32B'!$E$14</f>
        <v>0.017341040462427744</v>
      </c>
      <c r="L16" s="14" t="s">
        <v>36</v>
      </c>
      <c r="M16" s="14">
        <v>0</v>
      </c>
      <c r="O16" s="14" t="str">
        <f>'Question 7.32B'!$F$14</f>
        <v>Production Site 1| Dome Scenario</v>
      </c>
    </row>
    <row r="17" spans="1:15" ht="12.75">
      <c r="A17" s="14">
        <f>'Question 7.32B'!$F$25</f>
        <v>-53.75</v>
      </c>
      <c r="B17" s="14" t="s">
        <v>33</v>
      </c>
      <c r="C17" s="14">
        <v>0</v>
      </c>
      <c r="I17" s="14" t="s">
        <v>21</v>
      </c>
      <c r="J17" s="14">
        <f>'Question 7.32B'!$E$25</f>
        <v>0</v>
      </c>
      <c r="K17" s="14">
        <f>'Question 7.32B'!$E$24</f>
        <v>0.9826589595375722</v>
      </c>
      <c r="L17" s="14" t="s">
        <v>39</v>
      </c>
      <c r="M17" s="14">
        <v>0</v>
      </c>
      <c r="O17" s="14" t="str">
        <f>'Question 7.32B'!$F$24</f>
        <v>Production Site 1| Dome Scenario</v>
      </c>
    </row>
    <row r="18" spans="1:13" ht="12.75">
      <c r="A18" s="14">
        <f>'Question 7.32B'!$G$13</f>
        <v>-100</v>
      </c>
      <c r="B18" s="14" t="s">
        <v>27</v>
      </c>
      <c r="C18" s="14">
        <v>0</v>
      </c>
      <c r="H18" s="14" t="s">
        <v>21</v>
      </c>
      <c r="I18" s="14" t="s">
        <v>21</v>
      </c>
      <c r="J18" s="14">
        <f>'Question 7.32B'!$F$13</f>
        <v>-100</v>
      </c>
      <c r="K18" s="14">
        <f>'Question 7.32B'!$F$12</f>
        <v>0.6</v>
      </c>
      <c r="L18" s="14" t="s">
        <v>35</v>
      </c>
      <c r="M18" s="14">
        <v>0</v>
      </c>
    </row>
    <row r="19" spans="1:13" ht="12.75">
      <c r="A19" s="14">
        <f>'Question 7.32B'!$G$19</f>
        <v>500</v>
      </c>
      <c r="B19" s="14" t="s">
        <v>37</v>
      </c>
      <c r="C19" s="14">
        <v>0</v>
      </c>
      <c r="H19" s="14" t="s">
        <v>21</v>
      </c>
      <c r="I19" s="14" t="s">
        <v>21</v>
      </c>
      <c r="J19" s="14">
        <f>'Question 7.32B'!$F$19</f>
        <v>500</v>
      </c>
      <c r="K19" s="14">
        <f>'Question 7.32B'!$F$18</f>
        <v>0.15</v>
      </c>
      <c r="L19" s="14" t="s">
        <v>35</v>
      </c>
      <c r="M19" s="14">
        <v>0</v>
      </c>
    </row>
    <row r="20" spans="1:13" ht="12.75">
      <c r="A20" s="14">
        <f>'Question 7.32B'!$G$17</f>
        <v>150</v>
      </c>
      <c r="B20" s="14" t="s">
        <v>28</v>
      </c>
      <c r="C20" s="14">
        <v>0</v>
      </c>
      <c r="H20" s="14" t="s">
        <v>21</v>
      </c>
      <c r="I20" s="14" t="s">
        <v>21</v>
      </c>
      <c r="J20" s="14">
        <f>'Question 7.32B'!$F$17</f>
        <v>150</v>
      </c>
      <c r="K20" s="14">
        <f>'Question 7.32B'!$F$16</f>
        <v>0.25</v>
      </c>
      <c r="L20" s="14" t="s">
        <v>35</v>
      </c>
      <c r="M20" s="14">
        <v>0</v>
      </c>
    </row>
    <row r="21" spans="1:13" ht="12.75">
      <c r="A21" s="14">
        <f>'Question 7.32B'!$G$29</f>
        <v>500</v>
      </c>
      <c r="B21" s="14" t="s">
        <v>37</v>
      </c>
      <c r="C21" s="14">
        <v>0</v>
      </c>
      <c r="H21" s="14" t="s">
        <v>21</v>
      </c>
      <c r="I21" s="14" t="s">
        <v>21</v>
      </c>
      <c r="J21" s="14">
        <f>'Question 7.32B'!$F$29</f>
        <v>500</v>
      </c>
      <c r="K21" s="14">
        <f>'Question 7.32B'!$F$28</f>
        <v>0.025</v>
      </c>
      <c r="L21" s="14" t="s">
        <v>38</v>
      </c>
      <c r="M21" s="14">
        <v>0</v>
      </c>
    </row>
    <row r="22" spans="1:13" ht="12.75">
      <c r="A22" s="14">
        <f>'Question 7.32B'!$G$27</f>
        <v>150</v>
      </c>
      <c r="B22" s="14" t="s">
        <v>28</v>
      </c>
      <c r="C22" s="14">
        <v>0</v>
      </c>
      <c r="H22" s="14" t="s">
        <v>21</v>
      </c>
      <c r="I22" s="14" t="s">
        <v>21</v>
      </c>
      <c r="J22" s="14">
        <f>'Question 7.32B'!$F$27</f>
        <v>150</v>
      </c>
      <c r="K22" s="14">
        <f>'Question 7.32B'!$F$26</f>
        <v>0.125</v>
      </c>
      <c r="L22" s="14" t="s">
        <v>38</v>
      </c>
      <c r="M22" s="14">
        <v>0</v>
      </c>
    </row>
    <row r="23" spans="1:13" ht="12.75">
      <c r="A23" s="14">
        <f>'Question 7.32B'!$G$23</f>
        <v>-100</v>
      </c>
      <c r="B23" s="14" t="s">
        <v>27</v>
      </c>
      <c r="C23" s="14">
        <v>0</v>
      </c>
      <c r="H23" s="14" t="s">
        <v>21</v>
      </c>
      <c r="I23" s="14" t="s">
        <v>21</v>
      </c>
      <c r="J23" s="14">
        <f>'Question 7.32B'!$F$23</f>
        <v>-100</v>
      </c>
      <c r="K23" s="14">
        <f>'Question 7.32B'!$F$22</f>
        <v>0.85</v>
      </c>
      <c r="L23" s="14" t="s">
        <v>38</v>
      </c>
      <c r="M23" s="14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12:G37"/>
  <sheetViews>
    <sheetView workbookViewId="0" topLeftCell="A10">
      <selection activeCell="D46" sqref="D46"/>
    </sheetView>
  </sheetViews>
  <sheetFormatPr defaultColWidth="9.140625" defaultRowHeight="12.75"/>
  <cols>
    <col min="3" max="3" width="24.8515625" style="0" customWidth="1"/>
    <col min="4" max="4" width="16.8515625" style="0" customWidth="1"/>
    <col min="5" max="5" width="23.8515625" style="0" customWidth="1"/>
    <col min="6" max="6" width="33.00390625" style="0" customWidth="1"/>
    <col min="7" max="7" width="16.7109375" style="0" customWidth="1"/>
  </cols>
  <sheetData>
    <row r="12" spans="6:7" ht="12.75">
      <c r="F12" s="7">
        <v>0.6</v>
      </c>
      <c r="G12" s="2">
        <f>_XLL.PTREENODEPROBABILITY(treeCalc_3!$F$2,8)</f>
        <v>0</v>
      </c>
    </row>
    <row r="13" spans="6:7" ht="12.75">
      <c r="F13" s="4">
        <v>-100</v>
      </c>
      <c r="G13" s="2">
        <f>_XLL.PTREENODEVALUE(treeCalc_3!$F$2,8)</f>
        <v>-100</v>
      </c>
    </row>
    <row r="14" spans="5:6" ht="12.75">
      <c r="E14" s="7">
        <f>'Probability Table'!H7</f>
        <v>0.017341040462427744</v>
      </c>
      <c r="F14" s="16" t="s">
        <v>34</v>
      </c>
    </row>
    <row r="15" spans="5:6" ht="12.75">
      <c r="E15" s="4">
        <v>0</v>
      </c>
      <c r="F15" s="6">
        <f>_XLL.PTREENODEVALUE(treeCalc_3!$F$2,6)</f>
        <v>52.5</v>
      </c>
    </row>
    <row r="16" spans="5:7" ht="12.75">
      <c r="E16" s="4"/>
      <c r="F16" s="7">
        <v>0.25</v>
      </c>
      <c r="G16" s="2">
        <f>_XLL.PTREENODEPROBABILITY(treeCalc_3!$F$2,10)</f>
        <v>0</v>
      </c>
    </row>
    <row r="17" spans="5:7" ht="12.75">
      <c r="E17" s="4"/>
      <c r="F17" s="4">
        <v>150</v>
      </c>
      <c r="G17" s="2">
        <f>_XLL.PTREENODEVALUE(treeCalc_3!$F$2,10)</f>
        <v>150</v>
      </c>
    </row>
    <row r="18" spans="5:7" ht="12.75">
      <c r="E18" s="4"/>
      <c r="F18" s="7">
        <v>0.15</v>
      </c>
      <c r="G18" s="2">
        <f>_XLL.PTREENODEPROBABILITY(treeCalc_3!$F$2,9)</f>
        <v>0</v>
      </c>
    </row>
    <row r="19" spans="5:7" ht="12.75">
      <c r="E19" s="4"/>
      <c r="F19" s="4">
        <v>500</v>
      </c>
      <c r="G19" s="2">
        <f>_XLL.PTREENODEVALUE(treeCalc_3!$F$2,9)</f>
        <v>500</v>
      </c>
    </row>
    <row r="20" spans="4:5" ht="12.75">
      <c r="D20" s="5" t="b">
        <f>_XLL.PTREENODEDECISION(treeCalc_3!$F$2,2)</f>
        <v>0</v>
      </c>
      <c r="E20" s="16" t="s">
        <v>31</v>
      </c>
    </row>
    <row r="21" spans="4:5" ht="12.75">
      <c r="D21" s="4">
        <v>0</v>
      </c>
      <c r="E21" s="6">
        <f>_XLL.PTREENODEVALUE(treeCalc_3!$F$2,2)</f>
        <v>-51.907514450867055</v>
      </c>
    </row>
    <row r="22" spans="4:7" ht="12.75">
      <c r="D22" s="4"/>
      <c r="E22" s="6"/>
      <c r="F22" s="7">
        <v>0.85</v>
      </c>
      <c r="G22" s="2">
        <f>_XLL.PTREENODEPROBABILITY(treeCalc_3!$F$2,13)</f>
        <v>0</v>
      </c>
    </row>
    <row r="23" spans="4:7" ht="12.75">
      <c r="D23" s="4"/>
      <c r="E23" s="6"/>
      <c r="F23" s="4">
        <v>-100</v>
      </c>
      <c r="G23" s="2">
        <f>_XLL.PTREENODEVALUE(treeCalc_3!$F$2,13)</f>
        <v>-100</v>
      </c>
    </row>
    <row r="24" spans="4:6" ht="12.75">
      <c r="D24" s="4"/>
      <c r="E24" s="7">
        <f>1-E14</f>
        <v>0.9826589595375722</v>
      </c>
      <c r="F24" s="16" t="s">
        <v>34</v>
      </c>
    </row>
    <row r="25" spans="4:6" ht="12.75">
      <c r="D25" s="4"/>
      <c r="E25" s="4">
        <v>0</v>
      </c>
      <c r="F25" s="6">
        <f>_XLL.PTREENODEVALUE(treeCalc_3!$F$2,7)</f>
        <v>-53.75</v>
      </c>
    </row>
    <row r="26" spans="4:7" ht="12.75">
      <c r="D26" s="4"/>
      <c r="E26" s="4"/>
      <c r="F26" s="7">
        <v>0.125</v>
      </c>
      <c r="G26" s="2">
        <f>_XLL.PTREENODEPROBABILITY(treeCalc_3!$F$2,12)</f>
        <v>0</v>
      </c>
    </row>
    <row r="27" spans="4:7" ht="12.75">
      <c r="D27" s="4"/>
      <c r="E27" s="4"/>
      <c r="F27" s="4">
        <v>150</v>
      </c>
      <c r="G27" s="2">
        <f>_XLL.PTREENODEVALUE(treeCalc_3!$F$2,12)</f>
        <v>150</v>
      </c>
    </row>
    <row r="28" spans="4:7" ht="12.75">
      <c r="D28" s="4"/>
      <c r="E28" s="4"/>
      <c r="F28" s="7">
        <v>0.025</v>
      </c>
      <c r="G28" s="2">
        <f>_XLL.PTREENODEPROBABILITY(treeCalc_3!$F$2,11)</f>
        <v>0</v>
      </c>
    </row>
    <row r="29" spans="4:7" ht="12.75">
      <c r="D29" s="4"/>
      <c r="E29" s="4"/>
      <c r="F29" s="4">
        <v>500</v>
      </c>
      <c r="G29" s="2">
        <f>_XLL.PTREENODEVALUE(treeCalc_3!$F$2,11)</f>
        <v>500</v>
      </c>
    </row>
    <row r="30" spans="3:4" ht="12.75">
      <c r="C30" s="17"/>
      <c r="D30" s="15" t="s">
        <v>20</v>
      </c>
    </row>
    <row r="31" spans="3:4" ht="12.75">
      <c r="C31" s="17"/>
      <c r="D31" s="3">
        <f>_XLL.PTREENODEVALUE(treeCalc_3!$F$2,1)</f>
        <v>0</v>
      </c>
    </row>
    <row r="32" spans="4:6" ht="12.75">
      <c r="D32" s="3"/>
      <c r="E32" s="7">
        <v>0.2</v>
      </c>
      <c r="F32" s="2">
        <f>_XLL.PTREENODEPROBABILITY(treeCalc_3!$F$2,4)</f>
        <v>0.2</v>
      </c>
    </row>
    <row r="33" spans="4:6" ht="12.75">
      <c r="D33" s="3"/>
      <c r="E33" s="4">
        <v>-200</v>
      </c>
      <c r="F33" s="2">
        <f>_XLL.PTREENODEVALUE(treeCalc_3!$F$2,4)</f>
        <v>-200</v>
      </c>
    </row>
    <row r="34" spans="4:5" ht="12.75">
      <c r="D34" s="5" t="b">
        <f>_XLL.PTREENODEDECISION(treeCalc_3!$F$2,3)</f>
        <v>1</v>
      </c>
      <c r="E34" s="16" t="s">
        <v>26</v>
      </c>
    </row>
    <row r="35" spans="4:5" ht="12.75">
      <c r="D35" s="4">
        <v>0</v>
      </c>
      <c r="E35" s="6">
        <f>_XLL.PTREENODEVALUE(treeCalc_3!$F$2,3)</f>
        <v>0</v>
      </c>
    </row>
    <row r="36" spans="4:6" ht="12.75">
      <c r="D36" s="4"/>
      <c r="E36" s="7">
        <v>0.8</v>
      </c>
      <c r="F36" s="2">
        <f>_XLL.PTREENODEPROBABILITY(treeCalc_3!$F$2,5)</f>
        <v>0.8</v>
      </c>
    </row>
    <row r="37" spans="4:6" ht="12.75">
      <c r="D37" s="4"/>
      <c r="E37" s="4">
        <v>50</v>
      </c>
      <c r="F37" s="2">
        <f>_XLL.PTREENODEVALUE(treeCalc_3!$F$2,5)</f>
        <v>50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0:G37"/>
  <sheetViews>
    <sheetView tabSelected="1" zoomScale="115" zoomScaleNormal="115" workbookViewId="0" topLeftCell="A1">
      <selection activeCell="C17" sqref="C17"/>
    </sheetView>
  </sheetViews>
  <sheetFormatPr defaultColWidth="9.140625" defaultRowHeight="12.75"/>
  <cols>
    <col min="3" max="3" width="28.57421875" style="0" customWidth="1"/>
    <col min="4" max="4" width="16.8515625" style="0" customWidth="1"/>
    <col min="5" max="5" width="23.8515625" style="0" customWidth="1"/>
    <col min="6" max="6" width="33.00390625" style="0" customWidth="1"/>
    <col min="7" max="7" width="16.7109375" style="0" customWidth="1"/>
  </cols>
  <sheetData>
    <row r="10" spans="3:5" ht="25.5">
      <c r="C10" s="13" t="s">
        <v>56</v>
      </c>
      <c r="E10" s="13">
        <f>E21-E35</f>
        <v>15.3125</v>
      </c>
    </row>
    <row r="12" spans="6:7" ht="12.75">
      <c r="F12" s="7">
        <v>0.6</v>
      </c>
      <c r="G12" s="2">
        <f>_XLL.PTREENODEPROBABILITY(treeCalc_4!$F$2,8)</f>
        <v>0.39</v>
      </c>
    </row>
    <row r="13" spans="6:7" ht="12.75">
      <c r="F13" s="4">
        <v>-100</v>
      </c>
      <c r="G13" s="2">
        <f>_XLL.PTREENODEVALUE(treeCalc_4!$F$2,8)</f>
        <v>-100</v>
      </c>
    </row>
    <row r="14" spans="5:6" ht="12.75">
      <c r="E14" s="7">
        <v>0.65</v>
      </c>
      <c r="F14" s="16" t="s">
        <v>34</v>
      </c>
    </row>
    <row r="15" spans="5:6" ht="12.75">
      <c r="E15" s="4">
        <v>0</v>
      </c>
      <c r="F15" s="6">
        <f>_XLL.PTREENODEVALUE(treeCalc_4!$F$2,6)</f>
        <v>52.5</v>
      </c>
    </row>
    <row r="16" spans="5:7" ht="12.75">
      <c r="E16" s="4"/>
      <c r="F16" s="7">
        <v>0.25</v>
      </c>
      <c r="G16" s="2">
        <f>_XLL.PTREENODEPROBABILITY(treeCalc_4!$F$2,10)</f>
        <v>0.1625</v>
      </c>
    </row>
    <row r="17" spans="5:7" ht="12.75">
      <c r="E17" s="4"/>
      <c r="F17" s="4">
        <v>150</v>
      </c>
      <c r="G17" s="2">
        <f>_XLL.PTREENODEVALUE(treeCalc_4!$F$2,10)</f>
        <v>150</v>
      </c>
    </row>
    <row r="18" spans="5:7" ht="12.75">
      <c r="E18" s="4"/>
      <c r="F18" s="7">
        <v>0.15</v>
      </c>
      <c r="G18" s="2">
        <f>_XLL.PTREENODEPROBABILITY(treeCalc_4!$F$2,9)</f>
        <v>0.0975</v>
      </c>
    </row>
    <row r="19" spans="5:7" ht="12.75">
      <c r="E19" s="4"/>
      <c r="F19" s="4">
        <v>500</v>
      </c>
      <c r="G19" s="2">
        <f>_XLL.PTREENODEVALUE(treeCalc_4!$F$2,9)</f>
        <v>500</v>
      </c>
    </row>
    <row r="20" spans="4:5" ht="12.75">
      <c r="D20" s="5" t="b">
        <f>_XLL.PTREENODEDECISION(treeCalc_4!$F$2,2)</f>
        <v>1</v>
      </c>
      <c r="E20" s="16" t="s">
        <v>31</v>
      </c>
    </row>
    <row r="21" spans="4:5" ht="12.75">
      <c r="D21" s="4">
        <v>0</v>
      </c>
      <c r="E21" s="6">
        <f>_XLL.PTREENODEVALUE(treeCalc_4!$F$2,2)</f>
        <v>15.3125</v>
      </c>
    </row>
    <row r="22" spans="4:7" ht="12.75">
      <c r="D22" s="4"/>
      <c r="E22" s="6"/>
      <c r="F22" s="7">
        <v>0.85</v>
      </c>
      <c r="G22" s="2">
        <f>_XLL.PTREENODEPROBABILITY(treeCalc_4!$F$2,13)</f>
        <v>0.2975</v>
      </c>
    </row>
    <row r="23" spans="4:7" ht="12.75">
      <c r="D23" s="4"/>
      <c r="E23" s="6"/>
      <c r="F23" s="4">
        <v>-100</v>
      </c>
      <c r="G23" s="2">
        <f>_XLL.PTREENODEVALUE(treeCalc_4!$F$2,13)</f>
        <v>-100</v>
      </c>
    </row>
    <row r="24" spans="4:6" ht="12.75">
      <c r="D24" s="4"/>
      <c r="E24" s="7">
        <f>1-E14</f>
        <v>0.35</v>
      </c>
      <c r="F24" s="16" t="s">
        <v>34</v>
      </c>
    </row>
    <row r="25" spans="4:6" ht="12.75">
      <c r="D25" s="4"/>
      <c r="E25" s="4">
        <v>0</v>
      </c>
      <c r="F25" s="6">
        <f>_XLL.PTREENODEVALUE(treeCalc_4!$F$2,7)</f>
        <v>-53.75</v>
      </c>
    </row>
    <row r="26" spans="4:7" ht="12.75">
      <c r="D26" s="4"/>
      <c r="E26" s="4"/>
      <c r="F26" s="7">
        <v>0.125</v>
      </c>
      <c r="G26" s="2">
        <f>_XLL.PTREENODEPROBABILITY(treeCalc_4!$F$2,12)</f>
        <v>0.04375</v>
      </c>
    </row>
    <row r="27" spans="4:7" ht="12.75">
      <c r="D27" s="4"/>
      <c r="E27" s="4"/>
      <c r="F27" s="4">
        <v>150</v>
      </c>
      <c r="G27" s="2">
        <f>_XLL.PTREENODEVALUE(treeCalc_4!$F$2,12)</f>
        <v>150</v>
      </c>
    </row>
    <row r="28" spans="4:7" ht="12.75">
      <c r="D28" s="4"/>
      <c r="E28" s="4"/>
      <c r="F28" s="7">
        <v>0.025</v>
      </c>
      <c r="G28" s="2">
        <f>_XLL.PTREENODEPROBABILITY(treeCalc_4!$F$2,11)</f>
        <v>0.008749999999999999</v>
      </c>
    </row>
    <row r="29" spans="4:7" ht="12.75">
      <c r="D29" s="4"/>
      <c r="E29" s="4"/>
      <c r="F29" s="4">
        <v>500</v>
      </c>
      <c r="G29" s="2">
        <f>_XLL.PTREENODEVALUE(treeCalc_4!$F$2,11)</f>
        <v>500</v>
      </c>
    </row>
    <row r="30" spans="3:4" ht="12.75">
      <c r="C30" s="17"/>
      <c r="D30" s="15" t="s">
        <v>20</v>
      </c>
    </row>
    <row r="31" spans="3:4" ht="12.75">
      <c r="C31" s="17"/>
      <c r="D31" s="3">
        <f>_XLL.PTREENODEVALUE(treeCalc_4!$F$2,1)</f>
        <v>15.3125</v>
      </c>
    </row>
    <row r="32" spans="4:6" ht="12.75">
      <c r="D32" s="3"/>
      <c r="E32" s="7">
        <v>0.2</v>
      </c>
      <c r="F32" s="2">
        <f>_XLL.PTREENODEPROBABILITY(treeCalc_4!$F$2,4)</f>
        <v>0</v>
      </c>
    </row>
    <row r="33" spans="4:6" ht="12.75">
      <c r="D33" s="3"/>
      <c r="E33" s="4">
        <v>-200</v>
      </c>
      <c r="F33" s="2">
        <f>_XLL.PTREENODEVALUE(treeCalc_4!$F$2,4)</f>
        <v>-200</v>
      </c>
    </row>
    <row r="34" spans="4:5" ht="12.75">
      <c r="D34" s="5" t="b">
        <f>_XLL.PTREENODEDECISION(treeCalc_4!$F$2,3)</f>
        <v>0</v>
      </c>
      <c r="E34" s="16" t="s">
        <v>26</v>
      </c>
    </row>
    <row r="35" spans="4:5" ht="12.75">
      <c r="D35" s="4">
        <v>0</v>
      </c>
      <c r="E35" s="6">
        <f>_XLL.PTREENODEVALUE(treeCalc_4!$F$2,3)</f>
        <v>0</v>
      </c>
    </row>
    <row r="36" spans="4:6" ht="12.75">
      <c r="D36" s="4"/>
      <c r="E36" s="7">
        <v>0.8</v>
      </c>
      <c r="F36" s="2">
        <f>_XLL.PTREENODEPROBABILITY(treeCalc_4!$F$2,5)</f>
        <v>0</v>
      </c>
    </row>
    <row r="37" spans="4:6" ht="12.75">
      <c r="D37" s="4"/>
      <c r="E37" s="4">
        <v>50</v>
      </c>
      <c r="F37" s="2">
        <f>_XLL.PTREENODEVALUE(treeCalc_4!$F$2,5)</f>
        <v>50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"/>
    </sheetView>
  </sheetViews>
  <sheetFormatPr defaultColWidth="9.140625" defaultRowHeight="12.75"/>
  <cols>
    <col min="1" max="16384" width="15.7109375" style="14" customWidth="1"/>
  </cols>
  <sheetData>
    <row r="1" spans="1:12" ht="12.75">
      <c r="A1" s="14" t="s">
        <v>0</v>
      </c>
      <c r="B1" s="18" t="s">
        <v>80</v>
      </c>
      <c r="E1" s="14" t="s">
        <v>58</v>
      </c>
      <c r="F1" s="14">
        <v>3</v>
      </c>
      <c r="H1" s="14" t="s">
        <v>64</v>
      </c>
      <c r="K1" s="14" t="s">
        <v>69</v>
      </c>
      <c r="L1" s="14">
        <v>0</v>
      </c>
    </row>
    <row r="2" spans="1:6" ht="12.75">
      <c r="A2" s="14" t="s">
        <v>1</v>
      </c>
      <c r="B2" s="14" t="e">
        <f>'Question 7.34'!#REF!</f>
        <v>#REF!</v>
      </c>
      <c r="E2" s="14" t="s">
        <v>59</v>
      </c>
      <c r="F2" s="14">
        <f>_XLL.PTREEEVALUATE5(B3,$L$11:$L$23,$J$11:$J$23,$K$11:$K$23,$N$11:$N$23,$G$11:$G$23,,L1)</f>
        <v>512004</v>
      </c>
    </row>
    <row r="3" spans="1:8" ht="12.75">
      <c r="A3" s="14" t="s">
        <v>2</v>
      </c>
      <c r="B3" s="14" t="s">
        <v>79</v>
      </c>
      <c r="E3" s="14" t="s">
        <v>60</v>
      </c>
      <c r="F3" s="18" t="s">
        <v>74</v>
      </c>
      <c r="H3" s="14" t="s">
        <v>65</v>
      </c>
    </row>
    <row r="4" spans="1:8" ht="12.75">
      <c r="A4" s="14" t="s">
        <v>3</v>
      </c>
      <c r="B4" s="14" t="s">
        <v>19</v>
      </c>
      <c r="E4" s="14" t="s">
        <v>61</v>
      </c>
      <c r="F4" s="18" t="s">
        <v>75</v>
      </c>
      <c r="H4" s="14" t="s">
        <v>66</v>
      </c>
    </row>
    <row r="5" spans="1:8" ht="12.75">
      <c r="A5" s="14" t="s">
        <v>4</v>
      </c>
      <c r="B5" s="14">
        <v>0</v>
      </c>
      <c r="E5" s="14" t="s">
        <v>62</v>
      </c>
      <c r="F5" s="18" t="s">
        <v>75</v>
      </c>
      <c r="H5" s="14" t="s">
        <v>67</v>
      </c>
    </row>
    <row r="6" spans="1:8" ht="12.75">
      <c r="A6" s="14" t="s">
        <v>5</v>
      </c>
      <c r="E6" s="14" t="s">
        <v>63</v>
      </c>
      <c r="F6" s="18" t="s">
        <v>76</v>
      </c>
      <c r="H6" s="14" t="s">
        <v>68</v>
      </c>
    </row>
    <row r="7" ht="12.75">
      <c r="A7" s="14" t="s">
        <v>57</v>
      </c>
    </row>
    <row r="8" spans="1:2" ht="12.75">
      <c r="A8" s="14" t="s">
        <v>6</v>
      </c>
      <c r="B8" s="14">
        <v>13</v>
      </c>
    </row>
    <row r="10" spans="1:16" ht="12.75">
      <c r="A10" s="14" t="s">
        <v>70</v>
      </c>
      <c r="B10" s="14" t="s">
        <v>71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2</v>
      </c>
      <c r="M10" s="14" t="s">
        <v>16</v>
      </c>
      <c r="N10" s="14" t="s">
        <v>17</v>
      </c>
      <c r="O10" s="14" t="s">
        <v>18</v>
      </c>
      <c r="P10" s="14" t="s">
        <v>72</v>
      </c>
    </row>
    <row r="11" spans="1:15" ht="12.75">
      <c r="A11" s="14">
        <f>'Question 7.34'!$D$31</f>
        <v>15.3125</v>
      </c>
      <c r="B11" s="14" t="str">
        <f>B1</f>
        <v>Oil-Wildcatting Original (2)</v>
      </c>
      <c r="C11" s="14">
        <v>0</v>
      </c>
      <c r="J11" s="14">
        <f>'Question 7.34'!$C$31</f>
        <v>0</v>
      </c>
      <c r="K11" s="14">
        <f>'Question 7.34'!$C$30</f>
        <v>0</v>
      </c>
      <c r="L11" s="14" t="s">
        <v>22</v>
      </c>
      <c r="M11" s="14">
        <v>0</v>
      </c>
      <c r="O11" s="14" t="str">
        <f>'Question 7.34'!$D$30</f>
        <v>Site Decision</v>
      </c>
    </row>
    <row r="12" spans="1:15" ht="12.75">
      <c r="A12" s="14">
        <f>'Question 7.34'!$E$21</f>
        <v>15.3125</v>
      </c>
      <c r="B12" s="14" t="s">
        <v>29</v>
      </c>
      <c r="C12" s="14">
        <v>0</v>
      </c>
      <c r="I12" s="14" t="s">
        <v>21</v>
      </c>
      <c r="J12" s="14">
        <f>'Question 7.34'!$D$21</f>
        <v>0</v>
      </c>
      <c r="L12" s="14" t="s">
        <v>30</v>
      </c>
      <c r="M12" s="14">
        <v>0</v>
      </c>
      <c r="O12" s="14" t="str">
        <f>'Question 7.34'!$E$20</f>
        <v>Presence of a Dome</v>
      </c>
    </row>
    <row r="13" spans="1:15" ht="12.75">
      <c r="A13" s="14">
        <f>'Question 7.34'!$E$35</f>
        <v>0</v>
      </c>
      <c r="B13" s="14" t="s">
        <v>23</v>
      </c>
      <c r="C13" s="14">
        <v>0</v>
      </c>
      <c r="I13" s="14" t="s">
        <v>21</v>
      </c>
      <c r="J13" s="14">
        <f>'Question 7.34'!$D$35</f>
        <v>0</v>
      </c>
      <c r="L13" s="14" t="s">
        <v>25</v>
      </c>
      <c r="M13" s="14">
        <v>0</v>
      </c>
      <c r="O13" s="14" t="str">
        <f>'Question 7.34'!$E$34</f>
        <v>Production Site 2</v>
      </c>
    </row>
    <row r="14" spans="1:13" ht="12.75">
      <c r="A14" s="14">
        <f>'Question 7.34'!$F$33</f>
        <v>-200</v>
      </c>
      <c r="B14" s="14" t="s">
        <v>27</v>
      </c>
      <c r="C14" s="14">
        <v>0</v>
      </c>
      <c r="H14" s="14" t="s">
        <v>21</v>
      </c>
      <c r="I14" s="14" t="s">
        <v>21</v>
      </c>
      <c r="J14" s="14">
        <f>'Question 7.34'!$E$33</f>
        <v>-200</v>
      </c>
      <c r="K14" s="14">
        <f>'Question 7.34'!$E$32</f>
        <v>0.2</v>
      </c>
      <c r="L14" s="14" t="s">
        <v>24</v>
      </c>
      <c r="M14" s="14">
        <v>0</v>
      </c>
    </row>
    <row r="15" spans="1:13" ht="12.75">
      <c r="A15" s="14">
        <f>'Question 7.34'!$F$37</f>
        <v>50</v>
      </c>
      <c r="B15" s="14" t="s">
        <v>28</v>
      </c>
      <c r="C15" s="14">
        <v>0</v>
      </c>
      <c r="H15" s="14" t="s">
        <v>21</v>
      </c>
      <c r="I15" s="14" t="s">
        <v>21</v>
      </c>
      <c r="J15" s="14">
        <f>'Question 7.34'!$E$37</f>
        <v>50</v>
      </c>
      <c r="K15" s="14">
        <f>'Question 7.34'!$E$36</f>
        <v>0.8</v>
      </c>
      <c r="L15" s="14" t="s">
        <v>24</v>
      </c>
      <c r="M15" s="14">
        <v>0</v>
      </c>
    </row>
    <row r="16" spans="1:15" ht="12.75">
      <c r="A16" s="14">
        <f>'Question 7.34'!$F$15</f>
        <v>52.5</v>
      </c>
      <c r="B16" s="14" t="s">
        <v>32</v>
      </c>
      <c r="C16" s="14">
        <v>0</v>
      </c>
      <c r="I16" s="14" t="s">
        <v>21</v>
      </c>
      <c r="J16" s="14">
        <f>'Question 7.34'!$E$15</f>
        <v>0</v>
      </c>
      <c r="K16" s="14">
        <f>'Question 7.34'!$E$14</f>
        <v>0.65</v>
      </c>
      <c r="L16" s="14" t="s">
        <v>36</v>
      </c>
      <c r="M16" s="14">
        <v>0</v>
      </c>
      <c r="O16" s="14" t="str">
        <f>'Question 7.34'!$F$14</f>
        <v>Production Site 1| Dome Scenario</v>
      </c>
    </row>
    <row r="17" spans="1:15" ht="12.75">
      <c r="A17" s="14">
        <f>'Question 7.34'!$F$25</f>
        <v>-53.75</v>
      </c>
      <c r="B17" s="14" t="s">
        <v>33</v>
      </c>
      <c r="C17" s="14">
        <v>0</v>
      </c>
      <c r="I17" s="14" t="s">
        <v>21</v>
      </c>
      <c r="J17" s="14">
        <f>'Question 7.34'!$E$25</f>
        <v>0</v>
      </c>
      <c r="K17" s="14">
        <f>'Question 7.34'!$E$24</f>
        <v>0.35</v>
      </c>
      <c r="L17" s="14" t="s">
        <v>39</v>
      </c>
      <c r="M17" s="14">
        <v>0</v>
      </c>
      <c r="O17" s="14" t="str">
        <f>'Question 7.34'!$F$24</f>
        <v>Production Site 1| Dome Scenario</v>
      </c>
    </row>
    <row r="18" spans="1:13" ht="12.75">
      <c r="A18" s="14">
        <f>'Question 7.34'!$G$13</f>
        <v>-100</v>
      </c>
      <c r="B18" s="14" t="s">
        <v>27</v>
      </c>
      <c r="C18" s="14">
        <v>0</v>
      </c>
      <c r="H18" s="14" t="s">
        <v>21</v>
      </c>
      <c r="I18" s="14" t="s">
        <v>21</v>
      </c>
      <c r="J18" s="14">
        <f>'Question 7.34'!$F$13</f>
        <v>-100</v>
      </c>
      <c r="K18" s="14">
        <f>'Question 7.34'!$F$12</f>
        <v>0.6</v>
      </c>
      <c r="L18" s="14" t="s">
        <v>35</v>
      </c>
      <c r="M18" s="14">
        <v>0</v>
      </c>
    </row>
    <row r="19" spans="1:13" ht="12.75">
      <c r="A19" s="14">
        <f>'Question 7.34'!$G$19</f>
        <v>500</v>
      </c>
      <c r="B19" s="14" t="s">
        <v>37</v>
      </c>
      <c r="C19" s="14">
        <v>0</v>
      </c>
      <c r="H19" s="14" t="s">
        <v>21</v>
      </c>
      <c r="I19" s="14" t="s">
        <v>21</v>
      </c>
      <c r="J19" s="14">
        <f>'Question 7.34'!$F$19</f>
        <v>500</v>
      </c>
      <c r="K19" s="14">
        <f>'Question 7.34'!$F$18</f>
        <v>0.15</v>
      </c>
      <c r="L19" s="14" t="s">
        <v>35</v>
      </c>
      <c r="M19" s="14">
        <v>0</v>
      </c>
    </row>
    <row r="20" spans="1:13" ht="12.75">
      <c r="A20" s="14">
        <f>'Question 7.34'!$G$17</f>
        <v>150</v>
      </c>
      <c r="B20" s="14" t="s">
        <v>28</v>
      </c>
      <c r="C20" s="14">
        <v>0</v>
      </c>
      <c r="H20" s="14" t="s">
        <v>21</v>
      </c>
      <c r="I20" s="14" t="s">
        <v>21</v>
      </c>
      <c r="J20" s="14">
        <f>'Question 7.34'!$F$17</f>
        <v>150</v>
      </c>
      <c r="K20" s="14">
        <f>'Question 7.34'!$F$16</f>
        <v>0.25</v>
      </c>
      <c r="L20" s="14" t="s">
        <v>35</v>
      </c>
      <c r="M20" s="14">
        <v>0</v>
      </c>
    </row>
    <row r="21" spans="1:13" ht="12.75">
      <c r="A21" s="14">
        <f>'Question 7.34'!$G$29</f>
        <v>500</v>
      </c>
      <c r="B21" s="14" t="s">
        <v>37</v>
      </c>
      <c r="C21" s="14">
        <v>0</v>
      </c>
      <c r="H21" s="14" t="s">
        <v>21</v>
      </c>
      <c r="I21" s="14" t="s">
        <v>21</v>
      </c>
      <c r="J21" s="14">
        <f>'Question 7.34'!$F$29</f>
        <v>500</v>
      </c>
      <c r="K21" s="14">
        <f>'Question 7.34'!$F$28</f>
        <v>0.025</v>
      </c>
      <c r="L21" s="14" t="s">
        <v>38</v>
      </c>
      <c r="M21" s="14">
        <v>0</v>
      </c>
    </row>
    <row r="22" spans="1:13" ht="12.75">
      <c r="A22" s="14">
        <f>'Question 7.34'!$G$27</f>
        <v>150</v>
      </c>
      <c r="B22" s="14" t="s">
        <v>28</v>
      </c>
      <c r="C22" s="14">
        <v>0</v>
      </c>
      <c r="H22" s="14" t="s">
        <v>21</v>
      </c>
      <c r="I22" s="14" t="s">
        <v>21</v>
      </c>
      <c r="J22" s="14">
        <f>'Question 7.34'!$F$27</f>
        <v>150</v>
      </c>
      <c r="K22" s="14">
        <f>'Question 7.34'!$F$26</f>
        <v>0.125</v>
      </c>
      <c r="L22" s="14" t="s">
        <v>38</v>
      </c>
      <c r="M22" s="14">
        <v>0</v>
      </c>
    </row>
    <row r="23" spans="1:13" ht="12.75">
      <c r="A23" s="14">
        <f>'Question 7.34'!$G$23</f>
        <v>-100</v>
      </c>
      <c r="B23" s="14" t="s">
        <v>27</v>
      </c>
      <c r="C23" s="14">
        <v>0</v>
      </c>
      <c r="H23" s="14" t="s">
        <v>21</v>
      </c>
      <c r="I23" s="14" t="s">
        <v>21</v>
      </c>
      <c r="J23" s="14">
        <f>'Question 7.34'!$F$23</f>
        <v>-100</v>
      </c>
      <c r="K23" s="14">
        <f>'Question 7.34'!$F$22</f>
        <v>0.85</v>
      </c>
      <c r="L23" s="14" t="s">
        <v>38</v>
      </c>
      <c r="M23" s="14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George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FWI</dc:creator>
  <cp:keywords/>
  <dc:description/>
  <cp:lastModifiedBy>Johan Rene van Dorp</cp:lastModifiedBy>
  <dcterms:created xsi:type="dcterms:W3CDTF">2004-05-25T14:42:57Z</dcterms:created>
  <dcterms:modified xsi:type="dcterms:W3CDTF">2011-06-02T20:22:21Z</dcterms:modified>
  <cp:category/>
  <cp:version/>
  <cp:contentType/>
  <cp:contentStatus/>
</cp:coreProperties>
</file>