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376" windowHeight="10848" firstSheet="1" activeTab="4"/>
  </bookViews>
  <sheets>
    <sheet name="treeCalc_2" sheetId="23" state="hidden" r:id="rId1"/>
    <sheet name="COIN 1" sheetId="17" r:id="rId2"/>
    <sheet name="COIN 2" sheetId="19" r:id="rId3"/>
    <sheet name="DECISION TREE 1" sheetId="1" r:id="rId4"/>
    <sheet name="DECISION TREE 2" sheetId="22" r:id="rId5"/>
    <sheet name="treeCalc_1" sheetId="4" state="hidden" r:id="rId6"/>
    <sheet name="treeCalc_6" sheetId="18" state="hidden" r:id="rId7"/>
    <sheet name="treeCalc_7" sheetId="20" state="hidden" r:id="rId8"/>
  </sheets>
  <definedNames>
    <definedName name="PTree_RiskProfile_IncludeCumulativeChart" hidden="1">TRUE</definedName>
    <definedName name="PTree_RiskProfile_IncludeProbabilityChart" hidden="1">TRUE</definedName>
    <definedName name="PTree_RiskProfile_IncludeStatisticalSummary" hidden="1">TRUE</definedName>
    <definedName name="PTree_RiskProfile_Model" hidden="1">PTreeObjectReference(PTDecisionTree_7,treeCalc_7!$A$1)</definedName>
    <definedName name="PTree_RiskProfile_PathsToAnalyze" hidden="1">1</definedName>
    <definedName name="PTree_RiskProfile_StartingNode" hidden="1">PTreeObjectReference(NULL,NULL)</definedName>
    <definedName name="PTree_SensitivityAnalysis_AnalysisType" hidden="1">1</definedName>
    <definedName name="PTree_SensitivityAnalysis_GraphsDisplayPercentageChange" hidden="1">FALSE</definedName>
    <definedName name="PTree_SensitivityAnalysis_IncludeSensitivityGraph" hidden="1">TRUE</definedName>
    <definedName name="PTree_SensitivityAnalysis_IncludeSpiderGraph" hidden="1">TRUE</definedName>
    <definedName name="PTree_SensitivityAnalysis_IncludeStrategyRegion" hidden="1">TRUE</definedName>
    <definedName name="PTree_SensitivityAnalysis_IncludeTornadoGraph" hidden="1">TRUE</definedName>
    <definedName name="PTree_SensitivityAnalysis_Inputs_1_AlternateCellLabel" hidden="1">"Prob. Factor"</definedName>
    <definedName name="PTree_SensitivityAnalysis_Inputs_1_BaseValueIsAutomatic" hidden="1">TRUE</definedName>
    <definedName name="PTree_SensitivityAnalysis_Inputs_1_MaintainProbabilityNormalization" hidden="1">FALSE</definedName>
    <definedName name="PTree_SensitivityAnalysis_Inputs_1_ManualBaseValue" hidden="1">0</definedName>
    <definedName name="PTree_SensitivityAnalysis_Inputs_1_Maximum" hidden="1">25</definedName>
    <definedName name="PTree_SensitivityAnalysis_Inputs_1_Minimum" hidden="1">-25</definedName>
    <definedName name="PTree_SensitivityAnalysis_Inputs_1_OneWayAnalysis" hidden="1">1</definedName>
    <definedName name="PTree_SensitivityAnalysis_Inputs_1_Steps" hidden="1">11</definedName>
    <definedName name="PTree_SensitivityAnalysis_Inputs_1_TwoWayAnalysis" hidden="1">1</definedName>
    <definedName name="PTree_SensitivityAnalysis_Inputs_1_VariationMethod" hidden="1">0</definedName>
    <definedName name="PTree_SensitivityAnalysis_Inputs_1_VaryCell" hidden="1">'DECISION TREE 1'!$F$7</definedName>
    <definedName name="PTree_SensitivityAnalysis_Inputs_2_AlternateCellLabel" hidden="1">"Pay-Off Factor"</definedName>
    <definedName name="PTree_SensitivityAnalysis_Inputs_2_BaseValueIsAutomatic" hidden="1">TRUE</definedName>
    <definedName name="PTree_SensitivityAnalysis_Inputs_2_MaintainProbabilityNormalization" hidden="1">FALSE</definedName>
    <definedName name="PTree_SensitivityAnalysis_Inputs_2_ManualBaseValue" hidden="1">0</definedName>
    <definedName name="PTree_SensitivityAnalysis_Inputs_2_Maximum" hidden="1">50</definedName>
    <definedName name="PTree_SensitivityAnalysis_Inputs_2_Minimum" hidden="1">-50</definedName>
    <definedName name="PTree_SensitivityAnalysis_Inputs_2_OneWayAnalysis" hidden="1">1</definedName>
    <definedName name="PTree_SensitivityAnalysis_Inputs_2_Steps" hidden="1">11</definedName>
    <definedName name="PTree_SensitivityAnalysis_Inputs_2_TwoWayAnalysis" hidden="1">2</definedName>
    <definedName name="PTree_SensitivityAnalysis_Inputs_2_VariationMethod" hidden="1">0</definedName>
    <definedName name="PTree_SensitivityAnalysis_Inputs_2_VaryCell" hidden="1">'DECISION TREE 1'!$F$8</definedName>
    <definedName name="PTree_SensitivityAnalysis_Inputs_Count" hidden="1">2</definedName>
    <definedName name="PTree_SensitivityAnalysis_Output_AlternateCellLabel" hidden="1">""</definedName>
    <definedName name="PTree_SensitivityAnalysis_Output_Model" hidden="1">PTreeObjectReference(PTDecisionTree_1,treeCalc_1!$A$1)</definedName>
    <definedName name="PTree_SensitivityAnalysis_Output_OutputType" hidden="1">1</definedName>
    <definedName name="PTree_SensitivityAnalysis_Output_StartingNode" hidden="1">PTreeObjectReference(NULL,NULL)</definedName>
    <definedName name="PTree_SensitivityAnalysis_UpdateDisplay" hidden="1">FALSE</definedName>
    <definedName name="treeList" hidden="1">"11000110000000000000000000000000000000000000000000000000000000000000000000000000000000000000000000000000000000000000000000000000000000000000000000000000000000000000000000000000000000000000000000000000"</definedName>
  </definedNames>
  <calcPr calcId="145621"/>
</workbook>
</file>

<file path=xl/calcChain.xml><?xml version="1.0" encoding="utf-8"?>
<calcChain xmlns="http://schemas.openxmlformats.org/spreadsheetml/2006/main">
  <c r="G5" i="1" l="1"/>
  <c r="E4" i="17"/>
  <c r="E4" i="19"/>
  <c r="J13" i="23" l="1"/>
  <c r="O13" i="23"/>
  <c r="J12" i="23"/>
  <c r="O12" i="23"/>
  <c r="O11" i="23"/>
  <c r="K11" i="23"/>
  <c r="J11" i="23"/>
  <c r="B11" i="23"/>
  <c r="B2" i="23"/>
  <c r="E5" i="22"/>
  <c r="C5" i="22"/>
  <c r="F5" i="22" s="1"/>
  <c r="F4" i="22"/>
  <c r="C4" i="17" l="1"/>
  <c r="C5" i="1"/>
  <c r="C4" i="19" s="1"/>
  <c r="C8" i="19" s="1"/>
  <c r="D6" i="19"/>
  <c r="D6" i="17"/>
  <c r="F5" i="1"/>
  <c r="F4" i="1"/>
  <c r="J13" i="4"/>
  <c r="O13" i="4"/>
  <c r="J12" i="4"/>
  <c r="O12" i="4"/>
  <c r="O11" i="20"/>
  <c r="K11" i="20"/>
  <c r="J11" i="20"/>
  <c r="B11" i="20"/>
  <c r="B2" i="20"/>
  <c r="B9" i="19"/>
  <c r="B10" i="19" s="1"/>
  <c r="K11" i="18"/>
  <c r="J11" i="18"/>
  <c r="O11" i="18"/>
  <c r="B11" i="18"/>
  <c r="B2" i="18"/>
  <c r="C8" i="17"/>
  <c r="B9" i="17"/>
  <c r="D9" i="17" l="1"/>
  <c r="D8" i="17"/>
  <c r="D8" i="19"/>
  <c r="E8" i="19" s="1"/>
  <c r="D9" i="19"/>
  <c r="E9" i="19" s="1"/>
  <c r="D10" i="19"/>
  <c r="E10" i="19" s="1"/>
  <c r="H3" i="19"/>
  <c r="D33" i="22"/>
  <c r="K16" i="23" s="1"/>
  <c r="C10" i="19"/>
  <c r="H3" i="17"/>
  <c r="C9" i="19"/>
  <c r="B11" i="19"/>
  <c r="C11" i="19" s="1"/>
  <c r="K12" i="20"/>
  <c r="B10" i="17"/>
  <c r="D10" i="17" s="1"/>
  <c r="C9" i="17"/>
  <c r="K11" i="4"/>
  <c r="J11" i="4"/>
  <c r="O11" i="4"/>
  <c r="B11" i="4"/>
  <c r="B2" i="4"/>
  <c r="D11" i="19" l="1"/>
  <c r="E11" i="19" s="1"/>
  <c r="F11" i="19"/>
  <c r="F9" i="19"/>
  <c r="F8" i="19"/>
  <c r="K12" i="18"/>
  <c r="D7" i="22"/>
  <c r="K14" i="23" s="1"/>
  <c r="H11" i="19"/>
  <c r="D41" i="22"/>
  <c r="K28" i="23" s="1"/>
  <c r="H7" i="19"/>
  <c r="K13" i="20" s="1"/>
  <c r="D37" i="22"/>
  <c r="K17" i="23" s="1"/>
  <c r="H9" i="19"/>
  <c r="K14" i="20" s="1"/>
  <c r="D39" i="22"/>
  <c r="K27" i="23" s="1"/>
  <c r="H7" i="17"/>
  <c r="B12" i="19"/>
  <c r="K15" i="20"/>
  <c r="C10" i="17"/>
  <c r="B11" i="17"/>
  <c r="D11" i="17" s="1"/>
  <c r="C12" i="19" l="1"/>
  <c r="D12" i="19"/>
  <c r="H8" i="19"/>
  <c r="J13" i="20" s="1"/>
  <c r="D38" i="22"/>
  <c r="J17" i="23" s="1"/>
  <c r="F10" i="19"/>
  <c r="H10" i="19" s="1"/>
  <c r="J14" i="20" s="1"/>
  <c r="H4" i="19"/>
  <c r="J12" i="20" s="1"/>
  <c r="D34" i="22"/>
  <c r="J16" i="23" s="1"/>
  <c r="H12" i="19"/>
  <c r="D42" i="22"/>
  <c r="J28" i="23" s="1"/>
  <c r="H13" i="19"/>
  <c r="D43" i="22"/>
  <c r="K29" i="23" s="1"/>
  <c r="K13" i="18"/>
  <c r="D11" i="22"/>
  <c r="K15" i="23" s="1"/>
  <c r="H9" i="17"/>
  <c r="J15" i="20"/>
  <c r="B13" i="19"/>
  <c r="K16" i="20"/>
  <c r="C11" i="17"/>
  <c r="B12" i="17"/>
  <c r="D12" i="17" s="1"/>
  <c r="E12" i="19" l="1"/>
  <c r="F12" i="19" s="1"/>
  <c r="C13" i="19"/>
  <c r="D45" i="22" s="1"/>
  <c r="K30" i="23" s="1"/>
  <c r="D13" i="19"/>
  <c r="D40" i="22"/>
  <c r="J27" i="23" s="1"/>
  <c r="D14" i="19"/>
  <c r="K14" i="18"/>
  <c r="D13" i="22"/>
  <c r="K18" i="23" s="1"/>
  <c r="C14" i="19"/>
  <c r="H15" i="19"/>
  <c r="H11" i="17"/>
  <c r="C12" i="17"/>
  <c r="B13" i="17"/>
  <c r="D13" i="17" s="1"/>
  <c r="H14" i="19" l="1"/>
  <c r="J16" i="20" s="1"/>
  <c r="D44" i="22"/>
  <c r="J29" i="23" s="1"/>
  <c r="E13" i="19"/>
  <c r="E14" i="19" s="1"/>
  <c r="F14" i="19" s="1"/>
  <c r="K15" i="18"/>
  <c r="D15" i="22"/>
  <c r="K19" i="23" s="1"/>
  <c r="H13" i="17"/>
  <c r="K17" i="20"/>
  <c r="C13" i="17"/>
  <c r="B14" i="17"/>
  <c r="D14" i="17" s="1"/>
  <c r="F13" i="19" l="1"/>
  <c r="K16" i="18"/>
  <c r="D17" i="22"/>
  <c r="K20" i="23" s="1"/>
  <c r="H15" i="17"/>
  <c r="C14" i="17"/>
  <c r="B15" i="17"/>
  <c r="D15" i="17" s="1"/>
  <c r="H16" i="19" l="1"/>
  <c r="J17" i="20" s="1"/>
  <c r="D46" i="22"/>
  <c r="J30" i="23" s="1"/>
  <c r="K17" i="18"/>
  <c r="D19" i="22"/>
  <c r="K21" i="23" s="1"/>
  <c r="H17" i="17"/>
  <c r="C15" i="17"/>
  <c r="B16" i="17"/>
  <c r="D16" i="17" s="1"/>
  <c r="F2" i="20"/>
  <c r="K18" i="18" l="1"/>
  <c r="D21" i="22"/>
  <c r="K22" i="23" s="1"/>
  <c r="H19" i="17"/>
  <c r="C16" i="17"/>
  <c r="B17" i="17"/>
  <c r="D17" i="17" s="1"/>
  <c r="K19" i="18" l="1"/>
  <c r="D23" i="22"/>
  <c r="K23" i="23" s="1"/>
  <c r="H21" i="17"/>
  <c r="C17" i="17"/>
  <c r="B18" i="17"/>
  <c r="D18" i="17" s="1"/>
  <c r="K20" i="18" l="1"/>
  <c r="D25" i="22"/>
  <c r="K24" i="23" s="1"/>
  <c r="H23" i="17"/>
  <c r="C18" i="17"/>
  <c r="I3" i="19"/>
  <c r="I4" i="19"/>
  <c r="H6" i="19"/>
  <c r="I7" i="19"/>
  <c r="I8" i="19"/>
  <c r="I9" i="19"/>
  <c r="I10" i="19"/>
  <c r="I11" i="19"/>
  <c r="I12" i="19"/>
  <c r="I13" i="19"/>
  <c r="I14" i="19"/>
  <c r="I15" i="19"/>
  <c r="I16" i="19"/>
  <c r="D19" i="17" l="1"/>
  <c r="H25" i="17"/>
  <c r="D29" i="22" s="1"/>
  <c r="K26" i="23" s="1"/>
  <c r="K21" i="18"/>
  <c r="D27" i="22"/>
  <c r="K25" i="23" s="1"/>
  <c r="N13" i="4"/>
  <c r="A17" i="20"/>
  <c r="A16" i="20"/>
  <c r="A15" i="20"/>
  <c r="A14" i="20"/>
  <c r="A13" i="20"/>
  <c r="A11" i="20"/>
  <c r="A12" i="20"/>
  <c r="C19" i="17"/>
  <c r="K22" i="18"/>
  <c r="E10" i="17" l="1"/>
  <c r="F10" i="17" s="1"/>
  <c r="E11" i="17"/>
  <c r="F11" i="17" s="1"/>
  <c r="H12" i="17" s="1"/>
  <c r="E12" i="17"/>
  <c r="F12" i="17" s="1"/>
  <c r="E13" i="17"/>
  <c r="F13" i="17" s="1"/>
  <c r="H16" i="17" s="1"/>
  <c r="E14" i="17"/>
  <c r="F14" i="17" s="1"/>
  <c r="H18" i="17" s="1"/>
  <c r="E15" i="17"/>
  <c r="F15" i="17" s="1"/>
  <c r="E16" i="17"/>
  <c r="F16" i="17" s="1"/>
  <c r="H22" i="17" s="1"/>
  <c r="E17" i="17"/>
  <c r="F17" i="17" s="1"/>
  <c r="H24" i="17" s="1"/>
  <c r="E18" i="17"/>
  <c r="F18" i="17" s="1"/>
  <c r="E8" i="17"/>
  <c r="E9" i="17"/>
  <c r="F8" i="17" l="1"/>
  <c r="A37" i="17"/>
  <c r="F9" i="17"/>
  <c r="H4" i="17"/>
  <c r="J12" i="18" s="1"/>
  <c r="D8" i="22"/>
  <c r="J14" i="23" s="1"/>
  <c r="F19" i="17"/>
  <c r="D30" i="22"/>
  <c r="J26" i="23" s="1"/>
  <c r="H26" i="17"/>
  <c r="J22" i="18" s="1"/>
  <c r="J21" i="18"/>
  <c r="D28" i="22"/>
  <c r="J25" i="23" s="1"/>
  <c r="J20" i="18"/>
  <c r="D26" i="22"/>
  <c r="J24" i="23" s="1"/>
  <c r="D24" i="22"/>
  <c r="J23" i="23" s="1"/>
  <c r="H20" i="17"/>
  <c r="J19" i="18" s="1"/>
  <c r="J18" i="18"/>
  <c r="D22" i="22"/>
  <c r="J22" i="23" s="1"/>
  <c r="J17" i="18"/>
  <c r="D20" i="22"/>
  <c r="J21" i="23" s="1"/>
  <c r="D18" i="22"/>
  <c r="J20" i="23" s="1"/>
  <c r="H14" i="17"/>
  <c r="J16" i="18" s="1"/>
  <c r="J15" i="18"/>
  <c r="D16" i="22"/>
  <c r="J19" i="23" s="1"/>
  <c r="D14" i="22"/>
  <c r="J18" i="23" s="1"/>
  <c r="H10" i="17"/>
  <c r="J14" i="18" s="1"/>
  <c r="E19" i="17"/>
  <c r="H8" i="17" l="1"/>
  <c r="J13" i="18" s="1"/>
  <c r="D12" i="22"/>
  <c r="J15" i="23" s="1"/>
  <c r="F2" i="18"/>
  <c r="F2" i="23"/>
  <c r="C32" i="22"/>
  <c r="E7" i="22"/>
  <c r="E46" i="22"/>
  <c r="E45" i="22"/>
  <c r="E44" i="22"/>
  <c r="E43" i="22"/>
  <c r="E42" i="22"/>
  <c r="E41" i="22"/>
  <c r="E40" i="22"/>
  <c r="E39" i="22"/>
  <c r="E38" i="22"/>
  <c r="E37" i="22"/>
  <c r="E34" i="22"/>
  <c r="E33" i="22"/>
  <c r="C35" i="22"/>
  <c r="D36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8" i="22"/>
  <c r="C9" i="22"/>
  <c r="D10" i="22"/>
  <c r="A12" i="23" l="1"/>
  <c r="A14" i="23"/>
  <c r="A15" i="23"/>
  <c r="A18" i="23"/>
  <c r="A19" i="23"/>
  <c r="A20" i="23"/>
  <c r="A21" i="23"/>
  <c r="A22" i="23"/>
  <c r="A23" i="23"/>
  <c r="A24" i="23"/>
  <c r="A25" i="23"/>
  <c r="A26" i="23"/>
  <c r="A13" i="23"/>
  <c r="A16" i="23"/>
  <c r="A17" i="23"/>
  <c r="A27" i="23"/>
  <c r="A28" i="23"/>
  <c r="A29" i="23"/>
  <c r="A30" i="23"/>
  <c r="A11" i="23"/>
  <c r="N12" i="4" l="1"/>
  <c r="F2" i="4"/>
  <c r="I26" i="17"/>
  <c r="I25" i="17"/>
  <c r="H6" i="17"/>
  <c r="I3" i="17"/>
  <c r="I4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C10" i="1"/>
  <c r="D8" i="1"/>
  <c r="C7" i="1"/>
  <c r="D12" i="1"/>
  <c r="C11" i="1"/>
  <c r="A13" i="4" l="1"/>
  <c r="A12" i="4"/>
  <c r="A11" i="4"/>
  <c r="A21" i="18"/>
  <c r="A20" i="18"/>
  <c r="A19" i="18"/>
  <c r="A18" i="18"/>
  <c r="A17" i="18"/>
  <c r="A16" i="18"/>
  <c r="A15" i="18"/>
  <c r="A14" i="18"/>
  <c r="A13" i="18"/>
  <c r="A12" i="18"/>
  <c r="A11" i="18"/>
  <c r="A22" i="18"/>
</calcChain>
</file>

<file path=xl/sharedStrings.xml><?xml version="1.0" encoding="utf-8"?>
<sst xmlns="http://schemas.openxmlformats.org/spreadsheetml/2006/main" count="444" uniqueCount="98">
  <si>
    <t>Name</t>
  </si>
  <si>
    <t>SheetRef</t>
  </si>
  <si>
    <t>GenInfo</t>
  </si>
  <si>
    <t>Def. Link</t>
  </si>
  <si>
    <t>EXT REFS</t>
  </si>
  <si>
    <t>Def. Form</t>
  </si>
  <si>
    <t>Calc Macro</t>
  </si>
  <si>
    <t>Highest#</t>
  </si>
  <si>
    <t>Ptree1 Compatibility</t>
  </si>
  <si>
    <t>Eval. Function</t>
  </si>
  <si>
    <t>Creation Version</t>
  </si>
  <si>
    <t>Required Version</t>
  </si>
  <si>
    <t>Recommended Version</t>
  </si>
  <si>
    <t>Last Modified By Version</t>
  </si>
  <si>
    <t>Output Label</t>
  </si>
  <si>
    <t>Output Value NF</t>
  </si>
  <si>
    <t>Output Prob NF</t>
  </si>
  <si>
    <t>Input Value NF</t>
  </si>
  <si>
    <t>Input Prob NF</t>
  </si>
  <si>
    <t>R-Value Ref.</t>
  </si>
  <si>
    <t>Anchor Cell</t>
  </si>
  <si>
    <t>Branch Name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</si>
  <si>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</si>
  <si>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</si>
  <si>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</si>
  <si>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</si>
  <si>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</si>
  <si>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</si>
  <si>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</si>
  <si>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</si>
  <si>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</si>
  <si>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</si>
  <si>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</si>
  <si>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</si>
  <si>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Collapsed</t>
  </si>
  <si>
    <t>=</t>
  </si>
  <si>
    <t>6.3.0</t>
  </si>
  <si>
    <t>5.0.0</t>
  </si>
  <si>
    <t>&lt;NF&gt;</t>
  </si>
  <si>
    <t>Automatic</t>
  </si>
  <si>
    <t/>
  </si>
  <si>
    <t>DEFAULT</t>
  </si>
  <si>
    <t>0</t>
  </si>
  <si>
    <t>0,1,1,0,0,Exponential, 0,0,-1,0,-1,-1,.0001</t>
  </si>
  <si>
    <t>Decision</t>
  </si>
  <si>
    <t>2,0,0,2,2,3,0,0,0</t>
  </si>
  <si>
    <t>Pr(Heads)</t>
  </si>
  <si>
    <t>Chance</t>
  </si>
  <si>
    <t>4,0,0,0,2,0,0</t>
  </si>
  <si>
    <t>4,0,0,0,3,0,0</t>
  </si>
  <si>
    <t>Coin 1</t>
  </si>
  <si>
    <t>Coin 2</t>
  </si>
  <si>
    <t>Coin Choice</t>
  </si>
  <si>
    <t>N Trials</t>
  </si>
  <si>
    <t>0 Heads</t>
  </si>
  <si>
    <t>1 Heads</t>
  </si>
  <si>
    <t>2 Heads</t>
  </si>
  <si>
    <t>3 Heads</t>
  </si>
  <si>
    <t>4 Heads</t>
  </si>
  <si>
    <t>Alternative</t>
  </si>
  <si>
    <t># Heads</t>
  </si>
  <si>
    <t>Prob</t>
  </si>
  <si>
    <t>Pay-Off</t>
  </si>
  <si>
    <t>Utility</t>
  </si>
  <si>
    <t>R</t>
  </si>
  <si>
    <t>0,6,1,0,0,Exponential, 0,0,-1,0,-1,-1,.0001</t>
  </si>
  <si>
    <t>10 Tosses Coint 1</t>
  </si>
  <si>
    <t>4,0,0,0,1,0,0</t>
  </si>
  <si>
    <t>1,0,0,6,2,3,4,5,6,7,0,0,0</t>
  </si>
  <si>
    <t>1,0,0,11,2,3,4,5,6,7,8,9,10,11,12,0,0,0</t>
  </si>
  <si>
    <t>5 Heads</t>
  </si>
  <si>
    <t>6 Heads</t>
  </si>
  <si>
    <t>7 Heads</t>
  </si>
  <si>
    <t>8 Heads</t>
  </si>
  <si>
    <t>9 Heads</t>
  </si>
  <si>
    <t>10 Heads</t>
  </si>
  <si>
    <t>0,7,1,0,0,Exponential, 0,0,-1,0,-1,-1,.0001</t>
  </si>
  <si>
    <t>5 Tosses Coint 2</t>
  </si>
  <si>
    <t>Reference</t>
  </si>
  <si>
    <t>5,0,0,0,1,6,0</t>
  </si>
  <si>
    <t>5,0,0,0,1,7,0</t>
  </si>
  <si>
    <t>N Trial</t>
  </si>
  <si>
    <t>Flip Coin 1 10 Times</t>
  </si>
  <si>
    <t>Flip Coin 2 5 Times</t>
  </si>
  <si>
    <t>Pay-Off per "Heads"</t>
  </si>
  <si>
    <t>Average Pay-Off</t>
  </si>
  <si>
    <t>Prob. Factor</t>
  </si>
  <si>
    <t>Pay-Off Factor</t>
  </si>
  <si>
    <t>0,2,1,0,0,Exponential, 0,0,-1,0,-1,-1,.0001</t>
  </si>
  <si>
    <t>Coin Choice (2)</t>
  </si>
  <si>
    <t>1,0,0,11,4,5,8,9,10,11,12,13,14,15,16,1,0,0</t>
  </si>
  <si>
    <t>1,0,0,6,6,7,17,18,19,20,1,0,0</t>
  </si>
  <si>
    <t>Utility (0) or Pay - Off (1)</t>
  </si>
  <si>
    <t>1995013F</t>
  </si>
  <si>
    <t>25701E66</t>
  </si>
  <si>
    <t>1DB80D2A</t>
  </si>
  <si>
    <t>3702F093</t>
  </si>
  <si>
    <t>7.5.2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</si>
</sst>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0.00001]0.0###%;[=0]0.0%;0.00E+0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8"/>
      <color rgb="FF00008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8000"/>
      <name val="Calibri"/>
      <family val="2"/>
      <scheme val="minor"/>
    </font>
    <font>
      <sz val="8"/>
      <color rgb="FF008000"/>
      <name val="Calibri"/>
      <family val="2"/>
      <scheme val="minor"/>
    </font>
    <font>
      <b/>
      <sz val="8"/>
      <color rgb="FF800000"/>
      <name val="Calibri"/>
      <family val="2"/>
      <scheme val="minor"/>
    </font>
    <font>
      <sz val="8"/>
      <color rgb="FF8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2" xfId="0" applyBorder="1"/>
    <xf numFmtId="165" fontId="5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0" fontId="2" fillId="0" borderId="0" xfId="0" applyNumberFormat="1" applyFont="1" applyAlignment="1">
      <alignment horizontal="right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0" xfId="0" applyNumberFormat="1"/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238887</xdr:colOff>
      <xdr:row>24</xdr:row>
      <xdr:rowOff>177800</xdr:rowOff>
    </xdr:from>
    <xdr:to>
      <xdr:col>8</xdr:col>
      <xdr:colOff>127</xdr:colOff>
      <xdr:row>24</xdr:row>
      <xdr:rowOff>177800</xdr:rowOff>
    </xdr:to>
    <xdr:cxnSp macro="_xll.PtreeEvent_ObjectClick">
      <xdr:nvCxnSpPr>
        <xdr:cNvPr id="50" name="PTObj_DBranchHLine_6_12"/>
        <xdr:cNvCxnSpPr/>
      </xdr:nvCxnSpPr>
      <xdr:spPr>
        <a:xfrm>
          <a:off x="5275707" y="6235700"/>
          <a:ext cx="133858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24</xdr:row>
      <xdr:rowOff>177800</xdr:rowOff>
    </xdr:to>
    <xdr:cxnSp macro="_xll.PtreeEvent_ObjectClick">
      <xdr:nvCxnSpPr>
        <xdr:cNvPr id="49" name="PTObj_DBranchDLine_6_12"/>
        <xdr:cNvCxnSpPr/>
      </xdr:nvCxnSpPr>
      <xdr:spPr>
        <a:xfrm>
          <a:off x="5123307" y="2573020"/>
          <a:ext cx="152400" cy="3662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22</xdr:row>
      <xdr:rowOff>177800</xdr:rowOff>
    </xdr:from>
    <xdr:to>
      <xdr:col>8</xdr:col>
      <xdr:colOff>127</xdr:colOff>
      <xdr:row>22</xdr:row>
      <xdr:rowOff>177800</xdr:rowOff>
    </xdr:to>
    <xdr:cxnSp macro="_xll.PtreeEvent_ObjectClick">
      <xdr:nvCxnSpPr>
        <xdr:cNvPr id="46" name="PTObj_DBranchHLine_6_11"/>
        <xdr:cNvCxnSpPr/>
      </xdr:nvCxnSpPr>
      <xdr:spPr>
        <a:xfrm>
          <a:off x="5275707" y="5869940"/>
          <a:ext cx="1292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22</xdr:row>
      <xdr:rowOff>177800</xdr:rowOff>
    </xdr:to>
    <xdr:cxnSp macro="_xll.PtreeEvent_ObjectClick">
      <xdr:nvCxnSpPr>
        <xdr:cNvPr id="45" name="PTObj_DBranchDLine_6_11"/>
        <xdr:cNvCxnSpPr/>
      </xdr:nvCxnSpPr>
      <xdr:spPr>
        <a:xfrm>
          <a:off x="5123307" y="2573020"/>
          <a:ext cx="152400" cy="329692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20</xdr:row>
      <xdr:rowOff>177800</xdr:rowOff>
    </xdr:from>
    <xdr:to>
      <xdr:col>8</xdr:col>
      <xdr:colOff>127</xdr:colOff>
      <xdr:row>20</xdr:row>
      <xdr:rowOff>177800</xdr:rowOff>
    </xdr:to>
    <xdr:cxnSp macro="_xll.PtreeEvent_ObjectClick">
      <xdr:nvCxnSpPr>
        <xdr:cNvPr id="42" name="PTObj_DBranchHLine_6_10"/>
        <xdr:cNvCxnSpPr/>
      </xdr:nvCxnSpPr>
      <xdr:spPr>
        <a:xfrm>
          <a:off x="5275707" y="5504180"/>
          <a:ext cx="1292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20</xdr:row>
      <xdr:rowOff>177800</xdr:rowOff>
    </xdr:to>
    <xdr:cxnSp macro="_xll.PtreeEvent_ObjectClick">
      <xdr:nvCxnSpPr>
        <xdr:cNvPr id="41" name="PTObj_DBranchDLine_6_10"/>
        <xdr:cNvCxnSpPr/>
      </xdr:nvCxnSpPr>
      <xdr:spPr>
        <a:xfrm>
          <a:off x="5123307" y="2573020"/>
          <a:ext cx="152400" cy="293116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18</xdr:row>
      <xdr:rowOff>177800</xdr:rowOff>
    </xdr:from>
    <xdr:to>
      <xdr:col>8</xdr:col>
      <xdr:colOff>127</xdr:colOff>
      <xdr:row>18</xdr:row>
      <xdr:rowOff>177800</xdr:rowOff>
    </xdr:to>
    <xdr:cxnSp macro="_xll.PtreeEvent_ObjectClick">
      <xdr:nvCxnSpPr>
        <xdr:cNvPr id="38" name="PTObj_DBranchHLine_6_9"/>
        <xdr:cNvCxnSpPr/>
      </xdr:nvCxnSpPr>
      <xdr:spPr>
        <a:xfrm>
          <a:off x="5275707" y="5138420"/>
          <a:ext cx="1292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18</xdr:row>
      <xdr:rowOff>177800</xdr:rowOff>
    </xdr:to>
    <xdr:cxnSp macro="_xll.PtreeEvent_ObjectClick">
      <xdr:nvCxnSpPr>
        <xdr:cNvPr id="37" name="PTObj_DBranchDLine_6_9"/>
        <xdr:cNvCxnSpPr/>
      </xdr:nvCxnSpPr>
      <xdr:spPr>
        <a:xfrm>
          <a:off x="5123307" y="2573020"/>
          <a:ext cx="152400" cy="25654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16</xdr:row>
      <xdr:rowOff>177800</xdr:rowOff>
    </xdr:from>
    <xdr:to>
      <xdr:col>8</xdr:col>
      <xdr:colOff>127</xdr:colOff>
      <xdr:row>16</xdr:row>
      <xdr:rowOff>177800</xdr:rowOff>
    </xdr:to>
    <xdr:cxnSp macro="_xll.PtreeEvent_ObjectClick">
      <xdr:nvCxnSpPr>
        <xdr:cNvPr id="34" name="PTObj_DBranchHLine_6_8"/>
        <xdr:cNvCxnSpPr/>
      </xdr:nvCxnSpPr>
      <xdr:spPr>
        <a:xfrm>
          <a:off x="5275707" y="4772660"/>
          <a:ext cx="1292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16</xdr:row>
      <xdr:rowOff>177800</xdr:rowOff>
    </xdr:to>
    <xdr:cxnSp macro="_xll.PtreeEvent_ObjectClick">
      <xdr:nvCxnSpPr>
        <xdr:cNvPr id="33" name="PTObj_DBranchDLine_6_8"/>
        <xdr:cNvCxnSpPr/>
      </xdr:nvCxnSpPr>
      <xdr:spPr>
        <a:xfrm>
          <a:off x="5123307" y="2573020"/>
          <a:ext cx="152400" cy="21996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14</xdr:row>
      <xdr:rowOff>177800</xdr:rowOff>
    </xdr:from>
    <xdr:to>
      <xdr:col>8</xdr:col>
      <xdr:colOff>127</xdr:colOff>
      <xdr:row>14</xdr:row>
      <xdr:rowOff>177800</xdr:rowOff>
    </xdr:to>
    <xdr:cxnSp macro="_xll.PtreeEvent_ObjectClick">
      <xdr:nvCxnSpPr>
        <xdr:cNvPr id="30" name="PTObj_DBranchHLine_6_7"/>
        <xdr:cNvCxnSpPr/>
      </xdr:nvCxnSpPr>
      <xdr:spPr>
        <a:xfrm>
          <a:off x="5275707" y="4406900"/>
          <a:ext cx="1292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14</xdr:row>
      <xdr:rowOff>177800</xdr:rowOff>
    </xdr:to>
    <xdr:cxnSp macro="_xll.PtreeEvent_ObjectClick">
      <xdr:nvCxnSpPr>
        <xdr:cNvPr id="29" name="PTObj_DBranchDLine_6_7"/>
        <xdr:cNvCxnSpPr/>
      </xdr:nvCxnSpPr>
      <xdr:spPr>
        <a:xfrm>
          <a:off x="5123307" y="2573020"/>
          <a:ext cx="152400" cy="18338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12</xdr:row>
      <xdr:rowOff>177800</xdr:rowOff>
    </xdr:from>
    <xdr:to>
      <xdr:col>8</xdr:col>
      <xdr:colOff>127</xdr:colOff>
      <xdr:row>12</xdr:row>
      <xdr:rowOff>177800</xdr:rowOff>
    </xdr:to>
    <xdr:cxnSp macro="_xll.PtreeEvent_ObjectClick">
      <xdr:nvCxnSpPr>
        <xdr:cNvPr id="26" name="PTObj_DBranchHLine_6_6"/>
        <xdr:cNvCxnSpPr/>
      </xdr:nvCxnSpPr>
      <xdr:spPr>
        <a:xfrm>
          <a:off x="5275707" y="4041140"/>
          <a:ext cx="1292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12</xdr:row>
      <xdr:rowOff>177800</xdr:rowOff>
    </xdr:to>
    <xdr:cxnSp macro="_xll.PtreeEvent_ObjectClick">
      <xdr:nvCxnSpPr>
        <xdr:cNvPr id="25" name="PTObj_DBranchDLine_6_6"/>
        <xdr:cNvCxnSpPr/>
      </xdr:nvCxnSpPr>
      <xdr:spPr>
        <a:xfrm>
          <a:off x="5123307" y="2573020"/>
          <a:ext cx="152400" cy="146812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10</xdr:row>
      <xdr:rowOff>177800</xdr:rowOff>
    </xdr:from>
    <xdr:to>
      <xdr:col>8</xdr:col>
      <xdr:colOff>127</xdr:colOff>
      <xdr:row>10</xdr:row>
      <xdr:rowOff>177800</xdr:rowOff>
    </xdr:to>
    <xdr:cxnSp macro="_xll.PtreeEvent_ObjectClick">
      <xdr:nvCxnSpPr>
        <xdr:cNvPr id="22" name="PTObj_DBranchHLine_6_5"/>
        <xdr:cNvCxnSpPr/>
      </xdr:nvCxnSpPr>
      <xdr:spPr>
        <a:xfrm>
          <a:off x="5275707" y="3675380"/>
          <a:ext cx="1292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10</xdr:row>
      <xdr:rowOff>177800</xdr:rowOff>
    </xdr:to>
    <xdr:cxnSp macro="_xll.PtreeEvent_ObjectClick">
      <xdr:nvCxnSpPr>
        <xdr:cNvPr id="21" name="PTObj_DBranchDLine_6_5"/>
        <xdr:cNvCxnSpPr/>
      </xdr:nvCxnSpPr>
      <xdr:spPr>
        <a:xfrm>
          <a:off x="5123307" y="2573020"/>
          <a:ext cx="152400" cy="110236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8</xdr:row>
      <xdr:rowOff>177800</xdr:rowOff>
    </xdr:from>
    <xdr:to>
      <xdr:col>8</xdr:col>
      <xdr:colOff>127</xdr:colOff>
      <xdr:row>8</xdr:row>
      <xdr:rowOff>177800</xdr:rowOff>
    </xdr:to>
    <xdr:cxnSp macro="_xll.PtreeEvent_ObjectClick">
      <xdr:nvCxnSpPr>
        <xdr:cNvPr id="18" name="PTObj_DBranchHLine_6_4"/>
        <xdr:cNvCxnSpPr/>
      </xdr:nvCxnSpPr>
      <xdr:spPr>
        <a:xfrm>
          <a:off x="5275707" y="3309620"/>
          <a:ext cx="128524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8</xdr:row>
      <xdr:rowOff>177800</xdr:rowOff>
    </xdr:to>
    <xdr:cxnSp macro="_xll.PtreeEvent_ObjectClick">
      <xdr:nvCxnSpPr>
        <xdr:cNvPr id="17" name="PTObj_DBranchDLine_6_4"/>
        <xdr:cNvCxnSpPr/>
      </xdr:nvCxnSpPr>
      <xdr:spPr>
        <a:xfrm>
          <a:off x="5123307" y="257302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6</xdr:row>
      <xdr:rowOff>177800</xdr:rowOff>
    </xdr:from>
    <xdr:to>
      <xdr:col>8</xdr:col>
      <xdr:colOff>127</xdr:colOff>
      <xdr:row>6</xdr:row>
      <xdr:rowOff>177800</xdr:rowOff>
    </xdr:to>
    <xdr:cxnSp macro="_xll.PtreeEvent_ObjectClick">
      <xdr:nvCxnSpPr>
        <xdr:cNvPr id="14" name="PTObj_DBranchHLine_6_3"/>
        <xdr:cNvCxnSpPr/>
      </xdr:nvCxnSpPr>
      <xdr:spPr>
        <a:xfrm>
          <a:off x="5275707" y="2943860"/>
          <a:ext cx="11404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6</xdr:row>
      <xdr:rowOff>177800</xdr:rowOff>
    </xdr:to>
    <xdr:cxnSp macro="_xll.PtreeEvent_ObjectClick">
      <xdr:nvCxnSpPr>
        <xdr:cNvPr id="13" name="PTObj_DBranchDLine_6_3"/>
        <xdr:cNvCxnSpPr/>
      </xdr:nvCxnSpPr>
      <xdr:spPr>
        <a:xfrm>
          <a:off x="5123307" y="257302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2</xdr:row>
      <xdr:rowOff>177800</xdr:rowOff>
    </xdr:from>
    <xdr:to>
      <xdr:col>8</xdr:col>
      <xdr:colOff>127</xdr:colOff>
      <xdr:row>2</xdr:row>
      <xdr:rowOff>177800</xdr:rowOff>
    </xdr:to>
    <xdr:cxnSp macro="_xll.PtreeEvent_ObjectClick">
      <xdr:nvCxnSpPr>
        <xdr:cNvPr id="10" name="PTObj_DBranchHLine_6_2"/>
        <xdr:cNvCxnSpPr/>
      </xdr:nvCxnSpPr>
      <xdr:spPr>
        <a:xfrm>
          <a:off x="5275707" y="2212340"/>
          <a:ext cx="91186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2</xdr:row>
      <xdr:rowOff>177800</xdr:rowOff>
    </xdr:from>
    <xdr:to>
      <xdr:col>7</xdr:col>
      <xdr:colOff>238887</xdr:colOff>
      <xdr:row>4</xdr:row>
      <xdr:rowOff>172720</xdr:rowOff>
    </xdr:to>
    <xdr:cxnSp macro="_xll.PtreeEvent_ObjectClick">
      <xdr:nvCxnSpPr>
        <xdr:cNvPr id="9" name="PTObj_DBranchDLine_6_2"/>
        <xdr:cNvCxnSpPr/>
      </xdr:nvCxnSpPr>
      <xdr:spPr>
        <a:xfrm flipV="1">
          <a:off x="5123307" y="221234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177800</xdr:colOff>
      <xdr:row>4</xdr:row>
      <xdr:rowOff>177800</xdr:rowOff>
    </xdr:from>
    <xdr:to>
      <xdr:col>7</xdr:col>
      <xdr:colOff>127</xdr:colOff>
      <xdr:row>4</xdr:row>
      <xdr:rowOff>177800</xdr:rowOff>
    </xdr:to>
    <xdr:cxnSp macro="_xll.PtreeEvent_ObjectClick">
      <xdr:nvCxnSpPr>
        <xdr:cNvPr id="6" name="PTObj_DBranchHLine_6_1"/>
        <xdr:cNvCxnSpPr/>
      </xdr:nvCxnSpPr>
      <xdr:spPr>
        <a:xfrm>
          <a:off x="3789680" y="2212340"/>
          <a:ext cx="1232027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127</xdr:colOff>
      <xdr:row>4</xdr:row>
      <xdr:rowOff>86360</xdr:rowOff>
    </xdr:from>
    <xdr:to>
      <xdr:col>7</xdr:col>
      <xdr:colOff>183007</xdr:colOff>
      <xdr:row>5</xdr:row>
      <xdr:rowOff>86360</xdr:rowOff>
    </xdr:to>
    <xdr:sp macro="_xll.PtreeEvent_ObjectClick" textlink="">
      <xdr:nvSpPr>
        <xdr:cNvPr id="5" name="PTObj_DNode_6_1"/>
        <xdr:cNvSpPr/>
      </xdr:nvSpPr>
      <xdr:spPr>
        <a:xfrm>
          <a:off x="5021707" y="212090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215900</xdr:colOff>
      <xdr:row>4</xdr:row>
      <xdr:rowOff>87486</xdr:rowOff>
    </xdr:from>
    <xdr:ext cx="777264" cy="180627"/>
    <xdr:sp macro="_xll.PtreeEvent_ObjectClick" textlink="">
      <xdr:nvSpPr>
        <xdr:cNvPr id="7" name="PTObj_DBranchName_6_1"/>
        <xdr:cNvSpPr txBox="1"/>
      </xdr:nvSpPr>
      <xdr:spPr>
        <a:xfrm>
          <a:off x="3827780" y="2122026"/>
          <a:ext cx="777264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10 Tosses Coint 1</a:t>
          </a:r>
        </a:p>
      </xdr:txBody>
    </xdr:sp>
    <xdr:clientData/>
  </xdr:oneCellAnchor>
  <xdr:twoCellAnchor editAs="oneCell">
    <xdr:from>
      <xdr:col>8</xdr:col>
      <xdr:colOff>127</xdr:colOff>
      <xdr:row>2</xdr:row>
      <xdr:rowOff>86360</xdr:rowOff>
    </xdr:from>
    <xdr:to>
      <xdr:col>8</xdr:col>
      <xdr:colOff>183007</xdr:colOff>
      <xdr:row>3</xdr:row>
      <xdr:rowOff>86360</xdr:rowOff>
    </xdr:to>
    <xdr:sp macro="_xll.PtreeEvent_ObjectClick" textlink="">
      <xdr:nvSpPr>
        <xdr:cNvPr id="8" name="PTObj_DNode_6_2"/>
        <xdr:cNvSpPr/>
      </xdr:nvSpPr>
      <xdr:spPr>
        <a:xfrm rot="-5400000">
          <a:off x="6187567" y="21209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2</xdr:row>
      <xdr:rowOff>87486</xdr:rowOff>
    </xdr:from>
    <xdr:ext cx="388760" cy="180627"/>
    <xdr:sp macro="_xll.PtreeEvent_ObjectClick" textlink="">
      <xdr:nvSpPr>
        <xdr:cNvPr id="11" name="PTObj_DBranchName_6_2"/>
        <xdr:cNvSpPr txBox="1"/>
      </xdr:nvSpPr>
      <xdr:spPr>
        <a:xfrm>
          <a:off x="5313807" y="2122026"/>
          <a:ext cx="388760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0 Heads</a:t>
          </a:r>
        </a:p>
      </xdr:txBody>
    </xdr:sp>
    <xdr:clientData/>
  </xdr:oneCellAnchor>
  <xdr:twoCellAnchor editAs="oneCell">
    <xdr:from>
      <xdr:col>8</xdr:col>
      <xdr:colOff>127</xdr:colOff>
      <xdr:row>6</xdr:row>
      <xdr:rowOff>86360</xdr:rowOff>
    </xdr:from>
    <xdr:to>
      <xdr:col>8</xdr:col>
      <xdr:colOff>183007</xdr:colOff>
      <xdr:row>7</xdr:row>
      <xdr:rowOff>86360</xdr:rowOff>
    </xdr:to>
    <xdr:sp macro="_xll.PtreeEvent_ObjectClick" textlink="">
      <xdr:nvSpPr>
        <xdr:cNvPr id="12" name="PTObj_DNode_6_3"/>
        <xdr:cNvSpPr/>
      </xdr:nvSpPr>
      <xdr:spPr>
        <a:xfrm rot="-5400000">
          <a:off x="6416167" y="28524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6</xdr:row>
      <xdr:rowOff>87487</xdr:rowOff>
    </xdr:from>
    <xdr:ext cx="388761" cy="180627"/>
    <xdr:sp macro="_xll.PtreeEvent_ObjectClick" textlink="">
      <xdr:nvSpPr>
        <xdr:cNvPr id="15" name="PTObj_DBranchName_6_3"/>
        <xdr:cNvSpPr txBox="1"/>
      </xdr:nvSpPr>
      <xdr:spPr>
        <a:xfrm>
          <a:off x="5313807" y="285354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1 Heads</a:t>
          </a:r>
        </a:p>
      </xdr:txBody>
    </xdr:sp>
    <xdr:clientData/>
  </xdr:oneCellAnchor>
  <xdr:twoCellAnchor editAs="oneCell">
    <xdr:from>
      <xdr:col>8</xdr:col>
      <xdr:colOff>127</xdr:colOff>
      <xdr:row>8</xdr:row>
      <xdr:rowOff>86360</xdr:rowOff>
    </xdr:from>
    <xdr:to>
      <xdr:col>8</xdr:col>
      <xdr:colOff>183007</xdr:colOff>
      <xdr:row>9</xdr:row>
      <xdr:rowOff>86360</xdr:rowOff>
    </xdr:to>
    <xdr:sp macro="_xll.PtreeEvent_ObjectClick" textlink="">
      <xdr:nvSpPr>
        <xdr:cNvPr id="16" name="PTObj_DNode_6_4"/>
        <xdr:cNvSpPr/>
      </xdr:nvSpPr>
      <xdr:spPr>
        <a:xfrm rot="-5400000">
          <a:off x="6560947" y="321818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8</xdr:row>
      <xdr:rowOff>87487</xdr:rowOff>
    </xdr:from>
    <xdr:ext cx="388761" cy="180627"/>
    <xdr:sp macro="_xll.PtreeEvent_ObjectClick" textlink="">
      <xdr:nvSpPr>
        <xdr:cNvPr id="19" name="PTObj_DBranchName_6_4"/>
        <xdr:cNvSpPr txBox="1"/>
      </xdr:nvSpPr>
      <xdr:spPr>
        <a:xfrm>
          <a:off x="5313807" y="3219307"/>
          <a:ext cx="388761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2 Heads</a:t>
          </a:r>
        </a:p>
      </xdr:txBody>
    </xdr:sp>
    <xdr:clientData/>
  </xdr:oneCellAnchor>
  <xdr:twoCellAnchor editAs="oneCell">
    <xdr:from>
      <xdr:col>8</xdr:col>
      <xdr:colOff>128</xdr:colOff>
      <xdr:row>10</xdr:row>
      <xdr:rowOff>86359</xdr:rowOff>
    </xdr:from>
    <xdr:to>
      <xdr:col>8</xdr:col>
      <xdr:colOff>183008</xdr:colOff>
      <xdr:row>11</xdr:row>
      <xdr:rowOff>86360</xdr:rowOff>
    </xdr:to>
    <xdr:sp macro="_xll.PtreeEvent_ObjectClick" textlink="">
      <xdr:nvSpPr>
        <xdr:cNvPr id="20" name="PTObj_DNode_6_5"/>
        <xdr:cNvSpPr/>
      </xdr:nvSpPr>
      <xdr:spPr>
        <a:xfrm rot="-5400000">
          <a:off x="6568567" y="3583940"/>
          <a:ext cx="182881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10</xdr:row>
      <xdr:rowOff>87486</xdr:rowOff>
    </xdr:from>
    <xdr:ext cx="388761" cy="180627"/>
    <xdr:sp macro="_xll.PtreeEvent_ObjectClick" textlink="">
      <xdr:nvSpPr>
        <xdr:cNvPr id="23" name="PTObj_DBranchName_6_5"/>
        <xdr:cNvSpPr txBox="1"/>
      </xdr:nvSpPr>
      <xdr:spPr>
        <a:xfrm>
          <a:off x="5313807" y="3585066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3 Heads</a:t>
          </a:r>
        </a:p>
      </xdr:txBody>
    </xdr:sp>
    <xdr:clientData/>
  </xdr:oneCellAnchor>
  <xdr:twoCellAnchor editAs="oneCell">
    <xdr:from>
      <xdr:col>8</xdr:col>
      <xdr:colOff>128</xdr:colOff>
      <xdr:row>12</xdr:row>
      <xdr:rowOff>86359</xdr:rowOff>
    </xdr:from>
    <xdr:to>
      <xdr:col>8</xdr:col>
      <xdr:colOff>183008</xdr:colOff>
      <xdr:row>13</xdr:row>
      <xdr:rowOff>86360</xdr:rowOff>
    </xdr:to>
    <xdr:sp macro="_xll.PtreeEvent_ObjectClick" textlink="">
      <xdr:nvSpPr>
        <xdr:cNvPr id="24" name="PTObj_DNode_6_6"/>
        <xdr:cNvSpPr/>
      </xdr:nvSpPr>
      <xdr:spPr>
        <a:xfrm rot="-5400000">
          <a:off x="6568567" y="3949700"/>
          <a:ext cx="182881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12</xdr:row>
      <xdr:rowOff>87487</xdr:rowOff>
    </xdr:from>
    <xdr:ext cx="388761" cy="180627"/>
    <xdr:sp macro="_xll.PtreeEvent_ObjectClick" textlink="">
      <xdr:nvSpPr>
        <xdr:cNvPr id="27" name="PTObj_DBranchName_6_6"/>
        <xdr:cNvSpPr txBox="1"/>
      </xdr:nvSpPr>
      <xdr:spPr>
        <a:xfrm>
          <a:off x="5313807" y="395082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4 Heads</a:t>
          </a:r>
        </a:p>
      </xdr:txBody>
    </xdr:sp>
    <xdr:clientData/>
  </xdr:oneCellAnchor>
  <xdr:twoCellAnchor editAs="oneCell">
    <xdr:from>
      <xdr:col>8</xdr:col>
      <xdr:colOff>128</xdr:colOff>
      <xdr:row>14</xdr:row>
      <xdr:rowOff>86359</xdr:rowOff>
    </xdr:from>
    <xdr:to>
      <xdr:col>8</xdr:col>
      <xdr:colOff>183008</xdr:colOff>
      <xdr:row>15</xdr:row>
      <xdr:rowOff>86360</xdr:rowOff>
    </xdr:to>
    <xdr:sp macro="_xll.PtreeEvent_ObjectClick" textlink="">
      <xdr:nvSpPr>
        <xdr:cNvPr id="28" name="PTObj_DNode_6_7"/>
        <xdr:cNvSpPr/>
      </xdr:nvSpPr>
      <xdr:spPr>
        <a:xfrm rot="-5400000">
          <a:off x="6568567" y="4315460"/>
          <a:ext cx="182881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14</xdr:row>
      <xdr:rowOff>87487</xdr:rowOff>
    </xdr:from>
    <xdr:ext cx="388761" cy="180627"/>
    <xdr:sp macro="_xll.PtreeEvent_ObjectClick" textlink="">
      <xdr:nvSpPr>
        <xdr:cNvPr id="31" name="PTObj_DBranchName_6_7"/>
        <xdr:cNvSpPr txBox="1"/>
      </xdr:nvSpPr>
      <xdr:spPr>
        <a:xfrm>
          <a:off x="5313807" y="431658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5 Heads</a:t>
          </a:r>
        </a:p>
      </xdr:txBody>
    </xdr:sp>
    <xdr:clientData/>
  </xdr:oneCellAnchor>
  <xdr:twoCellAnchor editAs="oneCell">
    <xdr:from>
      <xdr:col>8</xdr:col>
      <xdr:colOff>128</xdr:colOff>
      <xdr:row>16</xdr:row>
      <xdr:rowOff>86359</xdr:rowOff>
    </xdr:from>
    <xdr:to>
      <xdr:col>8</xdr:col>
      <xdr:colOff>183008</xdr:colOff>
      <xdr:row>17</xdr:row>
      <xdr:rowOff>86360</xdr:rowOff>
    </xdr:to>
    <xdr:sp macro="_xll.PtreeEvent_ObjectClick" textlink="">
      <xdr:nvSpPr>
        <xdr:cNvPr id="32" name="PTObj_DNode_6_8"/>
        <xdr:cNvSpPr/>
      </xdr:nvSpPr>
      <xdr:spPr>
        <a:xfrm rot="-5400000">
          <a:off x="6568567" y="4681220"/>
          <a:ext cx="182881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16</xdr:row>
      <xdr:rowOff>87486</xdr:rowOff>
    </xdr:from>
    <xdr:ext cx="388761" cy="180627"/>
    <xdr:sp macro="_xll.PtreeEvent_ObjectClick" textlink="">
      <xdr:nvSpPr>
        <xdr:cNvPr id="35" name="PTObj_DBranchName_6_8"/>
        <xdr:cNvSpPr txBox="1"/>
      </xdr:nvSpPr>
      <xdr:spPr>
        <a:xfrm>
          <a:off x="5313807" y="4682346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6 Heads</a:t>
          </a:r>
        </a:p>
      </xdr:txBody>
    </xdr:sp>
    <xdr:clientData/>
  </xdr:oneCellAnchor>
  <xdr:twoCellAnchor editAs="oneCell">
    <xdr:from>
      <xdr:col>8</xdr:col>
      <xdr:colOff>128</xdr:colOff>
      <xdr:row>18</xdr:row>
      <xdr:rowOff>86359</xdr:rowOff>
    </xdr:from>
    <xdr:to>
      <xdr:col>8</xdr:col>
      <xdr:colOff>183008</xdr:colOff>
      <xdr:row>19</xdr:row>
      <xdr:rowOff>86360</xdr:rowOff>
    </xdr:to>
    <xdr:sp macro="_xll.PtreeEvent_ObjectClick" textlink="">
      <xdr:nvSpPr>
        <xdr:cNvPr id="36" name="PTObj_DNode_6_9"/>
        <xdr:cNvSpPr/>
      </xdr:nvSpPr>
      <xdr:spPr>
        <a:xfrm rot="-5400000">
          <a:off x="6568567" y="5046980"/>
          <a:ext cx="182881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18</xdr:row>
      <xdr:rowOff>87487</xdr:rowOff>
    </xdr:from>
    <xdr:ext cx="388761" cy="180627"/>
    <xdr:sp macro="_xll.PtreeEvent_ObjectClick" textlink="">
      <xdr:nvSpPr>
        <xdr:cNvPr id="39" name="PTObj_DBranchName_6_9"/>
        <xdr:cNvSpPr txBox="1"/>
      </xdr:nvSpPr>
      <xdr:spPr>
        <a:xfrm>
          <a:off x="5313807" y="504810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7 Heads</a:t>
          </a:r>
        </a:p>
      </xdr:txBody>
    </xdr:sp>
    <xdr:clientData/>
  </xdr:oneCellAnchor>
  <xdr:twoCellAnchor editAs="oneCell">
    <xdr:from>
      <xdr:col>8</xdr:col>
      <xdr:colOff>128</xdr:colOff>
      <xdr:row>20</xdr:row>
      <xdr:rowOff>86359</xdr:rowOff>
    </xdr:from>
    <xdr:to>
      <xdr:col>8</xdr:col>
      <xdr:colOff>183008</xdr:colOff>
      <xdr:row>21</xdr:row>
      <xdr:rowOff>86360</xdr:rowOff>
    </xdr:to>
    <xdr:sp macro="_xll.PtreeEvent_ObjectClick" textlink="">
      <xdr:nvSpPr>
        <xdr:cNvPr id="40" name="PTObj_DNode_6_10"/>
        <xdr:cNvSpPr/>
      </xdr:nvSpPr>
      <xdr:spPr>
        <a:xfrm rot="-5400000">
          <a:off x="6568567" y="5412740"/>
          <a:ext cx="182881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20</xdr:row>
      <xdr:rowOff>87486</xdr:rowOff>
    </xdr:from>
    <xdr:ext cx="388761" cy="180627"/>
    <xdr:sp macro="_xll.PtreeEvent_ObjectClick" textlink="">
      <xdr:nvSpPr>
        <xdr:cNvPr id="43" name="PTObj_DBranchName_6_10"/>
        <xdr:cNvSpPr txBox="1"/>
      </xdr:nvSpPr>
      <xdr:spPr>
        <a:xfrm>
          <a:off x="5313807" y="5413866"/>
          <a:ext cx="388761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8 Heads</a:t>
          </a:r>
        </a:p>
      </xdr:txBody>
    </xdr:sp>
    <xdr:clientData/>
  </xdr:oneCellAnchor>
  <xdr:twoCellAnchor editAs="oneCell">
    <xdr:from>
      <xdr:col>8</xdr:col>
      <xdr:colOff>128</xdr:colOff>
      <xdr:row>22</xdr:row>
      <xdr:rowOff>86359</xdr:rowOff>
    </xdr:from>
    <xdr:to>
      <xdr:col>8</xdr:col>
      <xdr:colOff>183008</xdr:colOff>
      <xdr:row>23</xdr:row>
      <xdr:rowOff>86360</xdr:rowOff>
    </xdr:to>
    <xdr:sp macro="_xll.PtreeEvent_ObjectClick" textlink="">
      <xdr:nvSpPr>
        <xdr:cNvPr id="44" name="PTObj_DNode_6_11"/>
        <xdr:cNvSpPr/>
      </xdr:nvSpPr>
      <xdr:spPr>
        <a:xfrm rot="-5400000">
          <a:off x="6568567" y="5778500"/>
          <a:ext cx="182881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22</xdr:row>
      <xdr:rowOff>87487</xdr:rowOff>
    </xdr:from>
    <xdr:ext cx="388761" cy="180627"/>
    <xdr:sp macro="_xll.PtreeEvent_ObjectClick" textlink="">
      <xdr:nvSpPr>
        <xdr:cNvPr id="47" name="PTObj_DBranchName_6_11"/>
        <xdr:cNvSpPr txBox="1"/>
      </xdr:nvSpPr>
      <xdr:spPr>
        <a:xfrm>
          <a:off x="5313807" y="577962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9 Heads</a:t>
          </a:r>
        </a:p>
      </xdr:txBody>
    </xdr:sp>
    <xdr:clientData/>
  </xdr:oneCellAnchor>
  <xdr:twoCellAnchor editAs="oneCell">
    <xdr:from>
      <xdr:col>8</xdr:col>
      <xdr:colOff>127</xdr:colOff>
      <xdr:row>24</xdr:row>
      <xdr:rowOff>86360</xdr:rowOff>
    </xdr:from>
    <xdr:to>
      <xdr:col>8</xdr:col>
      <xdr:colOff>183007</xdr:colOff>
      <xdr:row>25</xdr:row>
      <xdr:rowOff>86360</xdr:rowOff>
    </xdr:to>
    <xdr:sp macro="_xll.PtreeEvent_ObjectClick" textlink="">
      <xdr:nvSpPr>
        <xdr:cNvPr id="48" name="PTObj_DNode_6_12"/>
        <xdr:cNvSpPr/>
      </xdr:nvSpPr>
      <xdr:spPr>
        <a:xfrm rot="-5400000">
          <a:off x="6614287" y="614426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24</xdr:row>
      <xdr:rowOff>87487</xdr:rowOff>
    </xdr:from>
    <xdr:ext cx="440762" cy="180627"/>
    <xdr:sp macro="_xll.PtreeEvent_ObjectClick" textlink="">
      <xdr:nvSpPr>
        <xdr:cNvPr id="51" name="PTObj_DBranchName_6_12"/>
        <xdr:cNvSpPr txBox="1"/>
      </xdr:nvSpPr>
      <xdr:spPr>
        <a:xfrm>
          <a:off x="5313807" y="6145387"/>
          <a:ext cx="440762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10 Heads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238887</xdr:colOff>
      <xdr:row>14</xdr:row>
      <xdr:rowOff>177800</xdr:rowOff>
    </xdr:from>
    <xdr:to>
      <xdr:col>8</xdr:col>
      <xdr:colOff>127</xdr:colOff>
      <xdr:row>14</xdr:row>
      <xdr:rowOff>177800</xdr:rowOff>
    </xdr:to>
    <xdr:cxnSp macro="_xll.PtreeEvent_ObjectClick">
      <xdr:nvCxnSpPr>
        <xdr:cNvPr id="12" name="PTObj_DBranchHLine_7_7"/>
        <xdr:cNvCxnSpPr/>
      </xdr:nvCxnSpPr>
      <xdr:spPr>
        <a:xfrm>
          <a:off x="5275707" y="440690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14</xdr:row>
      <xdr:rowOff>177800</xdr:rowOff>
    </xdr:to>
    <xdr:cxnSp macro="_xll.PtreeEvent_ObjectClick">
      <xdr:nvCxnSpPr>
        <xdr:cNvPr id="13" name="PTObj_DBranchDLine_7_7"/>
        <xdr:cNvCxnSpPr/>
      </xdr:nvCxnSpPr>
      <xdr:spPr>
        <a:xfrm>
          <a:off x="5123307" y="2573020"/>
          <a:ext cx="152400" cy="18338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12</xdr:row>
      <xdr:rowOff>177800</xdr:rowOff>
    </xdr:from>
    <xdr:to>
      <xdr:col>8</xdr:col>
      <xdr:colOff>127</xdr:colOff>
      <xdr:row>12</xdr:row>
      <xdr:rowOff>177800</xdr:rowOff>
    </xdr:to>
    <xdr:cxnSp macro="_xll.PtreeEvent_ObjectClick">
      <xdr:nvCxnSpPr>
        <xdr:cNvPr id="14" name="PTObj_DBranchHLine_7_6"/>
        <xdr:cNvCxnSpPr/>
      </xdr:nvCxnSpPr>
      <xdr:spPr>
        <a:xfrm>
          <a:off x="5275707" y="404114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12</xdr:row>
      <xdr:rowOff>177800</xdr:rowOff>
    </xdr:to>
    <xdr:cxnSp macro="_xll.PtreeEvent_ObjectClick">
      <xdr:nvCxnSpPr>
        <xdr:cNvPr id="15" name="PTObj_DBranchDLine_7_6"/>
        <xdr:cNvCxnSpPr/>
      </xdr:nvCxnSpPr>
      <xdr:spPr>
        <a:xfrm>
          <a:off x="5123307" y="2573020"/>
          <a:ext cx="152400" cy="146812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10</xdr:row>
      <xdr:rowOff>177800</xdr:rowOff>
    </xdr:from>
    <xdr:to>
      <xdr:col>8</xdr:col>
      <xdr:colOff>127</xdr:colOff>
      <xdr:row>10</xdr:row>
      <xdr:rowOff>177800</xdr:rowOff>
    </xdr:to>
    <xdr:cxnSp macro="_xll.PtreeEvent_ObjectClick">
      <xdr:nvCxnSpPr>
        <xdr:cNvPr id="16" name="PTObj_DBranchHLine_7_5"/>
        <xdr:cNvCxnSpPr/>
      </xdr:nvCxnSpPr>
      <xdr:spPr>
        <a:xfrm>
          <a:off x="5275707" y="367538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10</xdr:row>
      <xdr:rowOff>177800</xdr:rowOff>
    </xdr:to>
    <xdr:cxnSp macro="_xll.PtreeEvent_ObjectClick">
      <xdr:nvCxnSpPr>
        <xdr:cNvPr id="17" name="PTObj_DBranchDLine_7_5"/>
        <xdr:cNvCxnSpPr/>
      </xdr:nvCxnSpPr>
      <xdr:spPr>
        <a:xfrm>
          <a:off x="5123307" y="2573020"/>
          <a:ext cx="152400" cy="110236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8</xdr:row>
      <xdr:rowOff>177800</xdr:rowOff>
    </xdr:from>
    <xdr:to>
      <xdr:col>8</xdr:col>
      <xdr:colOff>127</xdr:colOff>
      <xdr:row>8</xdr:row>
      <xdr:rowOff>177800</xdr:rowOff>
    </xdr:to>
    <xdr:cxnSp macro="_xll.PtreeEvent_ObjectClick">
      <xdr:nvCxnSpPr>
        <xdr:cNvPr id="18" name="PTObj_DBranchHLine_7_4"/>
        <xdr:cNvCxnSpPr/>
      </xdr:nvCxnSpPr>
      <xdr:spPr>
        <a:xfrm>
          <a:off x="5275707" y="330962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8</xdr:row>
      <xdr:rowOff>177800</xdr:rowOff>
    </xdr:to>
    <xdr:cxnSp macro="_xll.PtreeEvent_ObjectClick">
      <xdr:nvCxnSpPr>
        <xdr:cNvPr id="19" name="PTObj_DBranchDLine_7_4"/>
        <xdr:cNvCxnSpPr/>
      </xdr:nvCxnSpPr>
      <xdr:spPr>
        <a:xfrm>
          <a:off x="5123307" y="257302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6</xdr:row>
      <xdr:rowOff>177800</xdr:rowOff>
    </xdr:from>
    <xdr:to>
      <xdr:col>8</xdr:col>
      <xdr:colOff>127</xdr:colOff>
      <xdr:row>6</xdr:row>
      <xdr:rowOff>177800</xdr:rowOff>
    </xdr:to>
    <xdr:cxnSp macro="_xll.PtreeEvent_ObjectClick">
      <xdr:nvCxnSpPr>
        <xdr:cNvPr id="20" name="PTObj_DBranchHLine_7_3"/>
        <xdr:cNvCxnSpPr/>
      </xdr:nvCxnSpPr>
      <xdr:spPr>
        <a:xfrm>
          <a:off x="5275707" y="294386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4</xdr:row>
      <xdr:rowOff>172720</xdr:rowOff>
    </xdr:from>
    <xdr:to>
      <xdr:col>7</xdr:col>
      <xdr:colOff>238887</xdr:colOff>
      <xdr:row>6</xdr:row>
      <xdr:rowOff>177800</xdr:rowOff>
    </xdr:to>
    <xdr:cxnSp macro="_xll.PtreeEvent_ObjectClick">
      <xdr:nvCxnSpPr>
        <xdr:cNvPr id="21" name="PTObj_DBranchDLine_7_3"/>
        <xdr:cNvCxnSpPr/>
      </xdr:nvCxnSpPr>
      <xdr:spPr>
        <a:xfrm>
          <a:off x="5123307" y="257302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238887</xdr:colOff>
      <xdr:row>2</xdr:row>
      <xdr:rowOff>177800</xdr:rowOff>
    </xdr:from>
    <xdr:to>
      <xdr:col>8</xdr:col>
      <xdr:colOff>127</xdr:colOff>
      <xdr:row>2</xdr:row>
      <xdr:rowOff>177800</xdr:rowOff>
    </xdr:to>
    <xdr:cxnSp macro="_xll.PtreeEvent_ObjectClick">
      <xdr:nvCxnSpPr>
        <xdr:cNvPr id="22" name="PTObj_DBranchHLine_7_2"/>
        <xdr:cNvCxnSpPr/>
      </xdr:nvCxnSpPr>
      <xdr:spPr>
        <a:xfrm>
          <a:off x="5275707" y="221234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86487</xdr:colOff>
      <xdr:row>2</xdr:row>
      <xdr:rowOff>177800</xdr:rowOff>
    </xdr:from>
    <xdr:to>
      <xdr:col>7</xdr:col>
      <xdr:colOff>238887</xdr:colOff>
      <xdr:row>4</xdr:row>
      <xdr:rowOff>172720</xdr:rowOff>
    </xdr:to>
    <xdr:cxnSp macro="_xll.PtreeEvent_ObjectClick">
      <xdr:nvCxnSpPr>
        <xdr:cNvPr id="23" name="PTObj_DBranchDLine_7_2"/>
        <xdr:cNvCxnSpPr/>
      </xdr:nvCxnSpPr>
      <xdr:spPr>
        <a:xfrm flipV="1">
          <a:off x="5123307" y="221234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177800</xdr:colOff>
      <xdr:row>4</xdr:row>
      <xdr:rowOff>177800</xdr:rowOff>
    </xdr:from>
    <xdr:to>
      <xdr:col>7</xdr:col>
      <xdr:colOff>127</xdr:colOff>
      <xdr:row>4</xdr:row>
      <xdr:rowOff>177800</xdr:rowOff>
    </xdr:to>
    <xdr:cxnSp macro="_xll.PtreeEvent_ObjectClick">
      <xdr:nvCxnSpPr>
        <xdr:cNvPr id="24" name="PTObj_DBranchHLine_7_1"/>
        <xdr:cNvCxnSpPr/>
      </xdr:nvCxnSpPr>
      <xdr:spPr>
        <a:xfrm>
          <a:off x="3789680" y="2578100"/>
          <a:ext cx="1247267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127</xdr:colOff>
      <xdr:row>4</xdr:row>
      <xdr:rowOff>86360</xdr:rowOff>
    </xdr:from>
    <xdr:to>
      <xdr:col>7</xdr:col>
      <xdr:colOff>183007</xdr:colOff>
      <xdr:row>5</xdr:row>
      <xdr:rowOff>86360</xdr:rowOff>
    </xdr:to>
    <xdr:sp macro="_xll.PtreeEvent_ObjectClick" textlink="">
      <xdr:nvSpPr>
        <xdr:cNvPr id="25" name="PTObj_DNode_7_1"/>
        <xdr:cNvSpPr/>
      </xdr:nvSpPr>
      <xdr:spPr>
        <a:xfrm>
          <a:off x="5036947" y="248666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215900</xdr:colOff>
      <xdr:row>4</xdr:row>
      <xdr:rowOff>87486</xdr:rowOff>
    </xdr:from>
    <xdr:ext cx="725263" cy="180627"/>
    <xdr:sp macro="_xll.PtreeEvent_ObjectClick" textlink="">
      <xdr:nvSpPr>
        <xdr:cNvPr id="26" name="PTObj_DBranchName_7_1"/>
        <xdr:cNvSpPr txBox="1"/>
      </xdr:nvSpPr>
      <xdr:spPr>
        <a:xfrm>
          <a:off x="3827780" y="2487786"/>
          <a:ext cx="725263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5 Tosses Coint 2</a:t>
          </a:r>
        </a:p>
      </xdr:txBody>
    </xdr:sp>
    <xdr:clientData/>
  </xdr:oneCellAnchor>
  <xdr:twoCellAnchor editAs="oneCell">
    <xdr:from>
      <xdr:col>8</xdr:col>
      <xdr:colOff>127</xdr:colOff>
      <xdr:row>2</xdr:row>
      <xdr:rowOff>86360</xdr:rowOff>
    </xdr:from>
    <xdr:to>
      <xdr:col>8</xdr:col>
      <xdr:colOff>183007</xdr:colOff>
      <xdr:row>3</xdr:row>
      <xdr:rowOff>86360</xdr:rowOff>
    </xdr:to>
    <xdr:sp macro="_xll.PtreeEvent_ObjectClick" textlink="">
      <xdr:nvSpPr>
        <xdr:cNvPr id="27" name="PTObj_DNode_7_2"/>
        <xdr:cNvSpPr/>
      </xdr:nvSpPr>
      <xdr:spPr>
        <a:xfrm rot="-5400000">
          <a:off x="6621907" y="21209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2</xdr:row>
      <xdr:rowOff>87486</xdr:rowOff>
    </xdr:from>
    <xdr:ext cx="388760" cy="180627"/>
    <xdr:sp macro="_xll.PtreeEvent_ObjectClick" textlink="">
      <xdr:nvSpPr>
        <xdr:cNvPr id="28" name="PTObj_DBranchName_7_2"/>
        <xdr:cNvSpPr txBox="1"/>
      </xdr:nvSpPr>
      <xdr:spPr>
        <a:xfrm>
          <a:off x="5313807" y="2122026"/>
          <a:ext cx="388760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0 Heads</a:t>
          </a:r>
        </a:p>
      </xdr:txBody>
    </xdr:sp>
    <xdr:clientData/>
  </xdr:oneCellAnchor>
  <xdr:twoCellAnchor editAs="oneCell">
    <xdr:from>
      <xdr:col>8</xdr:col>
      <xdr:colOff>127</xdr:colOff>
      <xdr:row>6</xdr:row>
      <xdr:rowOff>86360</xdr:rowOff>
    </xdr:from>
    <xdr:to>
      <xdr:col>8</xdr:col>
      <xdr:colOff>183007</xdr:colOff>
      <xdr:row>7</xdr:row>
      <xdr:rowOff>86360</xdr:rowOff>
    </xdr:to>
    <xdr:sp macro="_xll.PtreeEvent_ObjectClick" textlink="">
      <xdr:nvSpPr>
        <xdr:cNvPr id="29" name="PTObj_DNode_7_3"/>
        <xdr:cNvSpPr/>
      </xdr:nvSpPr>
      <xdr:spPr>
        <a:xfrm rot="-5400000">
          <a:off x="6621907" y="28524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6</xdr:row>
      <xdr:rowOff>87487</xdr:rowOff>
    </xdr:from>
    <xdr:ext cx="388761" cy="180627"/>
    <xdr:sp macro="_xll.PtreeEvent_ObjectClick" textlink="">
      <xdr:nvSpPr>
        <xdr:cNvPr id="30" name="PTObj_DBranchName_7_3"/>
        <xdr:cNvSpPr txBox="1"/>
      </xdr:nvSpPr>
      <xdr:spPr>
        <a:xfrm>
          <a:off x="5313807" y="285354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1 Heads</a:t>
          </a:r>
        </a:p>
      </xdr:txBody>
    </xdr:sp>
    <xdr:clientData/>
  </xdr:oneCellAnchor>
  <xdr:twoCellAnchor editAs="oneCell">
    <xdr:from>
      <xdr:col>8</xdr:col>
      <xdr:colOff>127</xdr:colOff>
      <xdr:row>8</xdr:row>
      <xdr:rowOff>86360</xdr:rowOff>
    </xdr:from>
    <xdr:to>
      <xdr:col>8</xdr:col>
      <xdr:colOff>183007</xdr:colOff>
      <xdr:row>9</xdr:row>
      <xdr:rowOff>86360</xdr:rowOff>
    </xdr:to>
    <xdr:sp macro="_xll.PtreeEvent_ObjectClick" textlink="">
      <xdr:nvSpPr>
        <xdr:cNvPr id="31" name="PTObj_DNode_7_4"/>
        <xdr:cNvSpPr/>
      </xdr:nvSpPr>
      <xdr:spPr>
        <a:xfrm rot="-5400000">
          <a:off x="6621907" y="321818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8</xdr:row>
      <xdr:rowOff>87487</xdr:rowOff>
    </xdr:from>
    <xdr:ext cx="388761" cy="180627"/>
    <xdr:sp macro="_xll.PtreeEvent_ObjectClick" textlink="">
      <xdr:nvSpPr>
        <xdr:cNvPr id="32" name="PTObj_DBranchName_7_4"/>
        <xdr:cNvSpPr txBox="1"/>
      </xdr:nvSpPr>
      <xdr:spPr>
        <a:xfrm>
          <a:off x="5313807" y="3219307"/>
          <a:ext cx="388761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2 Heads</a:t>
          </a:r>
        </a:p>
      </xdr:txBody>
    </xdr:sp>
    <xdr:clientData/>
  </xdr:oneCellAnchor>
  <xdr:twoCellAnchor editAs="oneCell">
    <xdr:from>
      <xdr:col>8</xdr:col>
      <xdr:colOff>128</xdr:colOff>
      <xdr:row>10</xdr:row>
      <xdr:rowOff>86359</xdr:rowOff>
    </xdr:from>
    <xdr:to>
      <xdr:col>8</xdr:col>
      <xdr:colOff>183008</xdr:colOff>
      <xdr:row>11</xdr:row>
      <xdr:rowOff>86360</xdr:rowOff>
    </xdr:to>
    <xdr:sp macro="_xll.PtreeEvent_ObjectClick" textlink="">
      <xdr:nvSpPr>
        <xdr:cNvPr id="33" name="PTObj_DNode_7_5"/>
        <xdr:cNvSpPr/>
      </xdr:nvSpPr>
      <xdr:spPr>
        <a:xfrm rot="-5400000">
          <a:off x="6621907" y="3583940"/>
          <a:ext cx="182881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10</xdr:row>
      <xdr:rowOff>87486</xdr:rowOff>
    </xdr:from>
    <xdr:ext cx="388761" cy="180627"/>
    <xdr:sp macro="_xll.PtreeEvent_ObjectClick" textlink="">
      <xdr:nvSpPr>
        <xdr:cNvPr id="34" name="PTObj_DBranchName_7_5"/>
        <xdr:cNvSpPr txBox="1"/>
      </xdr:nvSpPr>
      <xdr:spPr>
        <a:xfrm>
          <a:off x="5313807" y="3585066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3 Heads</a:t>
          </a:r>
        </a:p>
      </xdr:txBody>
    </xdr:sp>
    <xdr:clientData/>
  </xdr:oneCellAnchor>
  <xdr:twoCellAnchor editAs="oneCell">
    <xdr:from>
      <xdr:col>8</xdr:col>
      <xdr:colOff>128</xdr:colOff>
      <xdr:row>12</xdr:row>
      <xdr:rowOff>86359</xdr:rowOff>
    </xdr:from>
    <xdr:to>
      <xdr:col>8</xdr:col>
      <xdr:colOff>183008</xdr:colOff>
      <xdr:row>13</xdr:row>
      <xdr:rowOff>86360</xdr:rowOff>
    </xdr:to>
    <xdr:sp macro="_xll.PtreeEvent_ObjectClick" textlink="">
      <xdr:nvSpPr>
        <xdr:cNvPr id="35" name="PTObj_DNode_7_6"/>
        <xdr:cNvSpPr/>
      </xdr:nvSpPr>
      <xdr:spPr>
        <a:xfrm rot="-5400000">
          <a:off x="6621907" y="3949700"/>
          <a:ext cx="182881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12</xdr:row>
      <xdr:rowOff>87487</xdr:rowOff>
    </xdr:from>
    <xdr:ext cx="388761" cy="180627"/>
    <xdr:sp macro="_xll.PtreeEvent_ObjectClick" textlink="">
      <xdr:nvSpPr>
        <xdr:cNvPr id="36" name="PTObj_DBranchName_7_6"/>
        <xdr:cNvSpPr txBox="1"/>
      </xdr:nvSpPr>
      <xdr:spPr>
        <a:xfrm>
          <a:off x="5313807" y="395082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4 Heads</a:t>
          </a:r>
        </a:p>
      </xdr:txBody>
    </xdr:sp>
    <xdr:clientData/>
  </xdr:oneCellAnchor>
  <xdr:twoCellAnchor editAs="oneCell">
    <xdr:from>
      <xdr:col>8</xdr:col>
      <xdr:colOff>128</xdr:colOff>
      <xdr:row>14</xdr:row>
      <xdr:rowOff>86359</xdr:rowOff>
    </xdr:from>
    <xdr:to>
      <xdr:col>8</xdr:col>
      <xdr:colOff>183008</xdr:colOff>
      <xdr:row>15</xdr:row>
      <xdr:rowOff>86360</xdr:rowOff>
    </xdr:to>
    <xdr:sp macro="_xll.PtreeEvent_ObjectClick" textlink="">
      <xdr:nvSpPr>
        <xdr:cNvPr id="37" name="PTObj_DNode_7_7"/>
        <xdr:cNvSpPr/>
      </xdr:nvSpPr>
      <xdr:spPr>
        <a:xfrm rot="-5400000">
          <a:off x="6621907" y="4315460"/>
          <a:ext cx="182881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276987</xdr:colOff>
      <xdr:row>14</xdr:row>
      <xdr:rowOff>87487</xdr:rowOff>
    </xdr:from>
    <xdr:ext cx="388761" cy="180627"/>
    <xdr:sp macro="_xll.PtreeEvent_ObjectClick" textlink="">
      <xdr:nvSpPr>
        <xdr:cNvPr id="38" name="PTObj_DBranchName_7_7"/>
        <xdr:cNvSpPr txBox="1"/>
      </xdr:nvSpPr>
      <xdr:spPr>
        <a:xfrm>
          <a:off x="5313807" y="431658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5 Heads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238887</xdr:colOff>
      <xdr:row>10</xdr:row>
      <xdr:rowOff>177800</xdr:rowOff>
    </xdr:from>
    <xdr:to>
      <xdr:col>3</xdr:col>
      <xdr:colOff>127</xdr:colOff>
      <xdr:row>10</xdr:row>
      <xdr:rowOff>177800</xdr:rowOff>
    </xdr:to>
    <xdr:cxnSp macro="_xll.PtreeEvent_ObjectClick">
      <xdr:nvCxnSpPr>
        <xdr:cNvPr id="11" name="PTObj_DBranchHLine_1_3"/>
        <xdr:cNvCxnSpPr/>
      </xdr:nvCxnSpPr>
      <xdr:spPr>
        <a:xfrm>
          <a:off x="2601087" y="1838960"/>
          <a:ext cx="128524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86487</xdr:colOff>
      <xdr:row>8</xdr:row>
      <xdr:rowOff>172720</xdr:rowOff>
    </xdr:from>
    <xdr:to>
      <xdr:col>2</xdr:col>
      <xdr:colOff>238887</xdr:colOff>
      <xdr:row>10</xdr:row>
      <xdr:rowOff>177800</xdr:rowOff>
    </xdr:to>
    <xdr:cxnSp macro="_xll.PtreeEvent_ObjectClick">
      <xdr:nvCxnSpPr>
        <xdr:cNvPr id="10" name="PTObj_DBranchDLine_1_3"/>
        <xdr:cNvCxnSpPr/>
      </xdr:nvCxnSpPr>
      <xdr:spPr>
        <a:xfrm>
          <a:off x="2448687" y="146812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238887</xdr:colOff>
      <xdr:row>6</xdr:row>
      <xdr:rowOff>177800</xdr:rowOff>
    </xdr:from>
    <xdr:to>
      <xdr:col>3</xdr:col>
      <xdr:colOff>127</xdr:colOff>
      <xdr:row>6</xdr:row>
      <xdr:rowOff>177800</xdr:rowOff>
    </xdr:to>
    <xdr:cxnSp macro="_xll.PtreeEvent_ObjectClick">
      <xdr:nvCxnSpPr>
        <xdr:cNvPr id="4" name="PTObj_DBranchHLine_1_2"/>
        <xdr:cNvCxnSpPr/>
      </xdr:nvCxnSpPr>
      <xdr:spPr>
        <a:xfrm>
          <a:off x="2601087" y="1107440"/>
          <a:ext cx="128524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86487</xdr:colOff>
      <xdr:row>6</xdr:row>
      <xdr:rowOff>177800</xdr:rowOff>
    </xdr:from>
    <xdr:to>
      <xdr:col>2</xdr:col>
      <xdr:colOff>238887</xdr:colOff>
      <xdr:row>8</xdr:row>
      <xdr:rowOff>172720</xdr:rowOff>
    </xdr:to>
    <xdr:cxnSp macro="_xll.PtreeEvent_ObjectClick">
      <xdr:nvCxnSpPr>
        <xdr:cNvPr id="3" name="PTObj_DBranchDLine_1_2"/>
        <xdr:cNvCxnSpPr/>
      </xdr:nvCxnSpPr>
      <xdr:spPr>
        <a:xfrm flipV="1">
          <a:off x="2448687" y="110744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177800</xdr:colOff>
      <xdr:row>8</xdr:row>
      <xdr:rowOff>177800</xdr:rowOff>
    </xdr:from>
    <xdr:to>
      <xdr:col>2</xdr:col>
      <xdr:colOff>127</xdr:colOff>
      <xdr:row>8</xdr:row>
      <xdr:rowOff>177800</xdr:rowOff>
    </xdr:to>
    <xdr:cxnSp macro="_xll.PtreeEvent_ObjectClick">
      <xdr:nvCxnSpPr>
        <xdr:cNvPr id="6" name="PTObj_DBranchHLine_1_1"/>
        <xdr:cNvCxnSpPr/>
      </xdr:nvCxnSpPr>
      <xdr:spPr>
        <a:xfrm>
          <a:off x="2006600" y="1640840"/>
          <a:ext cx="972947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127</xdr:colOff>
      <xdr:row>8</xdr:row>
      <xdr:rowOff>86360</xdr:rowOff>
    </xdr:from>
    <xdr:to>
      <xdr:col>2</xdr:col>
      <xdr:colOff>183007</xdr:colOff>
      <xdr:row>9</xdr:row>
      <xdr:rowOff>86360</xdr:rowOff>
    </xdr:to>
    <xdr:sp macro="_xll.PtreeEvent_ObjectClick" textlink="">
      <xdr:nvSpPr>
        <xdr:cNvPr id="5" name="PTObj_DNode_1_1"/>
        <xdr:cNvSpPr/>
      </xdr:nvSpPr>
      <xdr:spPr>
        <a:xfrm>
          <a:off x="2979547" y="1549400"/>
          <a:ext cx="182880" cy="182880"/>
        </a:xfrm>
        <a:prstGeom prst="rect">
          <a:avLst/>
        </a:prstGeom>
        <a:solidFill>
          <a:srgbClr val="008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215900</xdr:colOff>
      <xdr:row>8</xdr:row>
      <xdr:rowOff>87486</xdr:rowOff>
    </xdr:from>
    <xdr:ext cx="545598" cy="180627"/>
    <xdr:sp macro="_xll.PtreeEvent_ObjectClick" textlink="">
      <xdr:nvSpPr>
        <xdr:cNvPr id="7" name="PTObj_DBranchName_1_1"/>
        <xdr:cNvSpPr txBox="1"/>
      </xdr:nvSpPr>
      <xdr:spPr>
        <a:xfrm>
          <a:off x="2044700" y="2647806"/>
          <a:ext cx="545598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Coin Choice</a:t>
          </a:r>
        </a:p>
      </xdr:txBody>
    </xdr:sp>
    <xdr:clientData/>
  </xdr:oneCellAnchor>
  <xdr:twoCellAnchor editAs="oneCell">
    <xdr:from>
      <xdr:col>3</xdr:col>
      <xdr:colOff>127</xdr:colOff>
      <xdr:row>6</xdr:row>
      <xdr:rowOff>86360</xdr:rowOff>
    </xdr:from>
    <xdr:to>
      <xdr:col>3</xdr:col>
      <xdr:colOff>183007</xdr:colOff>
      <xdr:row>7</xdr:row>
      <xdr:rowOff>86360</xdr:rowOff>
    </xdr:to>
    <xdr:sp macro="_xll.PtreeEvent_ObjectClick" textlink="">
      <xdr:nvSpPr>
        <xdr:cNvPr id="2" name="PTObj_DNode_1_2"/>
        <xdr:cNvSpPr/>
      </xdr:nvSpPr>
      <xdr:spPr>
        <a:xfrm>
          <a:off x="3886327" y="1016000"/>
          <a:ext cx="182880" cy="182880"/>
        </a:xfrm>
        <a:prstGeom prst="diamond">
          <a:avLst/>
        </a:prstGeom>
        <a:solidFill>
          <a:srgbClr val="808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276987</xdr:colOff>
      <xdr:row>6</xdr:row>
      <xdr:rowOff>87486</xdr:rowOff>
    </xdr:from>
    <xdr:ext cx="885307" cy="180627"/>
    <xdr:sp macro="_xll.PtreeEvent_ObjectClick" textlink="">
      <xdr:nvSpPr>
        <xdr:cNvPr id="8" name="PTObj_DBranchName_1_2"/>
        <xdr:cNvSpPr txBox="1"/>
      </xdr:nvSpPr>
      <xdr:spPr>
        <a:xfrm>
          <a:off x="2639187" y="1017126"/>
          <a:ext cx="885307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Flip Coin 1 10 Times</a:t>
          </a:r>
        </a:p>
      </xdr:txBody>
    </xdr:sp>
    <xdr:clientData/>
  </xdr:oneCellAnchor>
  <xdr:twoCellAnchor editAs="oneCell">
    <xdr:from>
      <xdr:col>3</xdr:col>
      <xdr:colOff>127</xdr:colOff>
      <xdr:row>10</xdr:row>
      <xdr:rowOff>86360</xdr:rowOff>
    </xdr:from>
    <xdr:to>
      <xdr:col>3</xdr:col>
      <xdr:colOff>183007</xdr:colOff>
      <xdr:row>11</xdr:row>
      <xdr:rowOff>86360</xdr:rowOff>
    </xdr:to>
    <xdr:sp macro="_xll.PtreeEvent_ObjectClick" textlink="">
      <xdr:nvSpPr>
        <xdr:cNvPr id="9" name="PTObj_DNode_1_3"/>
        <xdr:cNvSpPr/>
      </xdr:nvSpPr>
      <xdr:spPr>
        <a:xfrm>
          <a:off x="3886327" y="1747520"/>
          <a:ext cx="182880" cy="182880"/>
        </a:xfrm>
        <a:prstGeom prst="diamond">
          <a:avLst/>
        </a:prstGeom>
        <a:solidFill>
          <a:srgbClr val="808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276987</xdr:colOff>
      <xdr:row>10</xdr:row>
      <xdr:rowOff>87487</xdr:rowOff>
    </xdr:from>
    <xdr:ext cx="833306" cy="180627"/>
    <xdr:sp macro="_xll.PtreeEvent_ObjectClick" textlink="">
      <xdr:nvSpPr>
        <xdr:cNvPr id="12" name="PTObj_DBranchName_1_3"/>
        <xdr:cNvSpPr txBox="1"/>
      </xdr:nvSpPr>
      <xdr:spPr>
        <a:xfrm>
          <a:off x="2639187" y="1748647"/>
          <a:ext cx="833306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Flip Coin 2 5 Times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238887</xdr:colOff>
      <xdr:row>44</xdr:row>
      <xdr:rowOff>177800</xdr:rowOff>
    </xdr:from>
    <xdr:to>
      <xdr:col>4</xdr:col>
      <xdr:colOff>127</xdr:colOff>
      <xdr:row>44</xdr:row>
      <xdr:rowOff>177800</xdr:rowOff>
    </xdr:to>
    <xdr:cxnSp macro="_xll.PtreeEvent_ObjectClick">
      <xdr:nvCxnSpPr>
        <xdr:cNvPr id="113" name="PTObj_DBranchHLine_2_20"/>
        <xdr:cNvCxnSpPr/>
      </xdr:nvCxnSpPr>
      <xdr:spPr>
        <a:xfrm>
          <a:off x="4315587" y="824738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34</xdr:row>
      <xdr:rowOff>172720</xdr:rowOff>
    </xdr:from>
    <xdr:to>
      <xdr:col>3</xdr:col>
      <xdr:colOff>238887</xdr:colOff>
      <xdr:row>44</xdr:row>
      <xdr:rowOff>177800</xdr:rowOff>
    </xdr:to>
    <xdr:cxnSp macro="_xll.PtreeEvent_ObjectClick">
      <xdr:nvCxnSpPr>
        <xdr:cNvPr id="112" name="PTObj_DBranchDLine_2_20"/>
        <xdr:cNvCxnSpPr/>
      </xdr:nvCxnSpPr>
      <xdr:spPr>
        <a:xfrm>
          <a:off x="4163187" y="6413500"/>
          <a:ext cx="152400" cy="18338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42</xdr:row>
      <xdr:rowOff>177800</xdr:rowOff>
    </xdr:from>
    <xdr:to>
      <xdr:col>4</xdr:col>
      <xdr:colOff>127</xdr:colOff>
      <xdr:row>42</xdr:row>
      <xdr:rowOff>177800</xdr:rowOff>
    </xdr:to>
    <xdr:cxnSp macro="_xll.PtreeEvent_ObjectClick">
      <xdr:nvCxnSpPr>
        <xdr:cNvPr id="109" name="PTObj_DBranchHLine_2_19"/>
        <xdr:cNvCxnSpPr/>
      </xdr:nvCxnSpPr>
      <xdr:spPr>
        <a:xfrm>
          <a:off x="4315587" y="788162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34</xdr:row>
      <xdr:rowOff>172720</xdr:rowOff>
    </xdr:from>
    <xdr:to>
      <xdr:col>3</xdr:col>
      <xdr:colOff>238887</xdr:colOff>
      <xdr:row>42</xdr:row>
      <xdr:rowOff>177800</xdr:rowOff>
    </xdr:to>
    <xdr:cxnSp macro="_xll.PtreeEvent_ObjectClick">
      <xdr:nvCxnSpPr>
        <xdr:cNvPr id="108" name="PTObj_DBranchDLine_2_19"/>
        <xdr:cNvCxnSpPr/>
      </xdr:nvCxnSpPr>
      <xdr:spPr>
        <a:xfrm>
          <a:off x="4163187" y="6413500"/>
          <a:ext cx="152400" cy="146812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40</xdr:row>
      <xdr:rowOff>177800</xdr:rowOff>
    </xdr:from>
    <xdr:to>
      <xdr:col>4</xdr:col>
      <xdr:colOff>127</xdr:colOff>
      <xdr:row>40</xdr:row>
      <xdr:rowOff>177800</xdr:rowOff>
    </xdr:to>
    <xdr:cxnSp macro="_xll.PtreeEvent_ObjectClick">
      <xdr:nvCxnSpPr>
        <xdr:cNvPr id="105" name="PTObj_DBranchHLine_2_18"/>
        <xdr:cNvCxnSpPr/>
      </xdr:nvCxnSpPr>
      <xdr:spPr>
        <a:xfrm>
          <a:off x="4315587" y="751586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34</xdr:row>
      <xdr:rowOff>172720</xdr:rowOff>
    </xdr:from>
    <xdr:to>
      <xdr:col>3</xdr:col>
      <xdr:colOff>238887</xdr:colOff>
      <xdr:row>40</xdr:row>
      <xdr:rowOff>177800</xdr:rowOff>
    </xdr:to>
    <xdr:cxnSp macro="_xll.PtreeEvent_ObjectClick">
      <xdr:nvCxnSpPr>
        <xdr:cNvPr id="104" name="PTObj_DBranchDLine_2_18"/>
        <xdr:cNvCxnSpPr/>
      </xdr:nvCxnSpPr>
      <xdr:spPr>
        <a:xfrm>
          <a:off x="4163187" y="6413500"/>
          <a:ext cx="152400" cy="110236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38</xdr:row>
      <xdr:rowOff>177800</xdr:rowOff>
    </xdr:from>
    <xdr:to>
      <xdr:col>4</xdr:col>
      <xdr:colOff>127</xdr:colOff>
      <xdr:row>38</xdr:row>
      <xdr:rowOff>177800</xdr:rowOff>
    </xdr:to>
    <xdr:cxnSp macro="_xll.PtreeEvent_ObjectClick">
      <xdr:nvCxnSpPr>
        <xdr:cNvPr id="101" name="PTObj_DBranchHLine_2_17"/>
        <xdr:cNvCxnSpPr/>
      </xdr:nvCxnSpPr>
      <xdr:spPr>
        <a:xfrm>
          <a:off x="4315587" y="715010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34</xdr:row>
      <xdr:rowOff>172720</xdr:rowOff>
    </xdr:from>
    <xdr:to>
      <xdr:col>3</xdr:col>
      <xdr:colOff>238887</xdr:colOff>
      <xdr:row>38</xdr:row>
      <xdr:rowOff>177800</xdr:rowOff>
    </xdr:to>
    <xdr:cxnSp macro="_xll.PtreeEvent_ObjectClick">
      <xdr:nvCxnSpPr>
        <xdr:cNvPr id="100" name="PTObj_DBranchDLine_2_17"/>
        <xdr:cNvCxnSpPr/>
      </xdr:nvCxnSpPr>
      <xdr:spPr>
        <a:xfrm>
          <a:off x="4163187" y="641350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36</xdr:row>
      <xdr:rowOff>177800</xdr:rowOff>
    </xdr:from>
    <xdr:to>
      <xdr:col>4</xdr:col>
      <xdr:colOff>127</xdr:colOff>
      <xdr:row>36</xdr:row>
      <xdr:rowOff>177800</xdr:rowOff>
    </xdr:to>
    <xdr:cxnSp macro="_xll.PtreeEvent_ObjectClick">
      <xdr:nvCxnSpPr>
        <xdr:cNvPr id="97" name="PTObj_DBranchHLine_2_7"/>
        <xdr:cNvCxnSpPr/>
      </xdr:nvCxnSpPr>
      <xdr:spPr>
        <a:xfrm>
          <a:off x="4315587" y="678434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34</xdr:row>
      <xdr:rowOff>172720</xdr:rowOff>
    </xdr:from>
    <xdr:to>
      <xdr:col>3</xdr:col>
      <xdr:colOff>238887</xdr:colOff>
      <xdr:row>36</xdr:row>
      <xdr:rowOff>177800</xdr:rowOff>
    </xdr:to>
    <xdr:cxnSp macro="_xll.PtreeEvent_ObjectClick">
      <xdr:nvCxnSpPr>
        <xdr:cNvPr id="96" name="PTObj_DBranchDLine_2_7"/>
        <xdr:cNvCxnSpPr/>
      </xdr:nvCxnSpPr>
      <xdr:spPr>
        <a:xfrm>
          <a:off x="4163187" y="641350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32</xdr:row>
      <xdr:rowOff>177800</xdr:rowOff>
    </xdr:from>
    <xdr:to>
      <xdr:col>4</xdr:col>
      <xdr:colOff>127</xdr:colOff>
      <xdr:row>32</xdr:row>
      <xdr:rowOff>177800</xdr:rowOff>
    </xdr:to>
    <xdr:cxnSp macro="_xll.PtreeEvent_ObjectClick">
      <xdr:nvCxnSpPr>
        <xdr:cNvPr id="93" name="PTObj_DBranchHLine_2_6"/>
        <xdr:cNvCxnSpPr/>
      </xdr:nvCxnSpPr>
      <xdr:spPr>
        <a:xfrm>
          <a:off x="4315587" y="605282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32</xdr:row>
      <xdr:rowOff>177800</xdr:rowOff>
    </xdr:from>
    <xdr:to>
      <xdr:col>3</xdr:col>
      <xdr:colOff>238887</xdr:colOff>
      <xdr:row>34</xdr:row>
      <xdr:rowOff>172720</xdr:rowOff>
    </xdr:to>
    <xdr:cxnSp macro="_xll.PtreeEvent_ObjectClick">
      <xdr:nvCxnSpPr>
        <xdr:cNvPr id="92" name="PTObj_DBranchDLine_2_6"/>
        <xdr:cNvCxnSpPr/>
      </xdr:nvCxnSpPr>
      <xdr:spPr>
        <a:xfrm flipV="1">
          <a:off x="4163187" y="605282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238887</xdr:colOff>
      <xdr:row>34</xdr:row>
      <xdr:rowOff>177800</xdr:rowOff>
    </xdr:from>
    <xdr:to>
      <xdr:col>3</xdr:col>
      <xdr:colOff>127</xdr:colOff>
      <xdr:row>34</xdr:row>
      <xdr:rowOff>177800</xdr:rowOff>
    </xdr:to>
    <xdr:cxnSp macro="_xll.PtreeEvent_ObjectClick">
      <xdr:nvCxnSpPr>
        <xdr:cNvPr id="89" name="PTObj_DBranchHLine_2_3"/>
        <xdr:cNvCxnSpPr/>
      </xdr:nvCxnSpPr>
      <xdr:spPr>
        <a:xfrm>
          <a:off x="2601087" y="6418580"/>
          <a:ext cx="147574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86487</xdr:colOff>
      <xdr:row>30</xdr:row>
      <xdr:rowOff>172720</xdr:rowOff>
    </xdr:from>
    <xdr:to>
      <xdr:col>2</xdr:col>
      <xdr:colOff>238887</xdr:colOff>
      <xdr:row>34</xdr:row>
      <xdr:rowOff>177800</xdr:rowOff>
    </xdr:to>
    <xdr:cxnSp macro="_xll.PtreeEvent_ObjectClick">
      <xdr:nvCxnSpPr>
        <xdr:cNvPr id="88" name="PTObj_DBranchDLine_2_3"/>
        <xdr:cNvCxnSpPr/>
      </xdr:nvCxnSpPr>
      <xdr:spPr>
        <a:xfrm>
          <a:off x="2448687" y="568198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28</xdr:row>
      <xdr:rowOff>177800</xdr:rowOff>
    </xdr:from>
    <xdr:to>
      <xdr:col>4</xdr:col>
      <xdr:colOff>127</xdr:colOff>
      <xdr:row>28</xdr:row>
      <xdr:rowOff>177800</xdr:rowOff>
    </xdr:to>
    <xdr:cxnSp macro="_xll.PtreeEvent_ObjectClick">
      <xdr:nvCxnSpPr>
        <xdr:cNvPr id="85" name="PTObj_DBranchHLine_2_16"/>
        <xdr:cNvCxnSpPr/>
      </xdr:nvCxnSpPr>
      <xdr:spPr>
        <a:xfrm>
          <a:off x="4315587" y="532130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8</xdr:row>
      <xdr:rowOff>172720</xdr:rowOff>
    </xdr:from>
    <xdr:to>
      <xdr:col>3</xdr:col>
      <xdr:colOff>238887</xdr:colOff>
      <xdr:row>28</xdr:row>
      <xdr:rowOff>177800</xdr:rowOff>
    </xdr:to>
    <xdr:cxnSp macro="_xll.PtreeEvent_ObjectClick">
      <xdr:nvCxnSpPr>
        <xdr:cNvPr id="84" name="PTObj_DBranchDLine_2_16"/>
        <xdr:cNvCxnSpPr/>
      </xdr:nvCxnSpPr>
      <xdr:spPr>
        <a:xfrm>
          <a:off x="4163187" y="1658620"/>
          <a:ext cx="152400" cy="3662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26</xdr:row>
      <xdr:rowOff>177800</xdr:rowOff>
    </xdr:from>
    <xdr:to>
      <xdr:col>4</xdr:col>
      <xdr:colOff>127</xdr:colOff>
      <xdr:row>26</xdr:row>
      <xdr:rowOff>177800</xdr:rowOff>
    </xdr:to>
    <xdr:cxnSp macro="_xll.PtreeEvent_ObjectClick">
      <xdr:nvCxnSpPr>
        <xdr:cNvPr id="81" name="PTObj_DBranchHLine_2_15"/>
        <xdr:cNvCxnSpPr/>
      </xdr:nvCxnSpPr>
      <xdr:spPr>
        <a:xfrm>
          <a:off x="4315587" y="495554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8</xdr:row>
      <xdr:rowOff>172720</xdr:rowOff>
    </xdr:from>
    <xdr:to>
      <xdr:col>3</xdr:col>
      <xdr:colOff>238887</xdr:colOff>
      <xdr:row>26</xdr:row>
      <xdr:rowOff>177800</xdr:rowOff>
    </xdr:to>
    <xdr:cxnSp macro="_xll.PtreeEvent_ObjectClick">
      <xdr:nvCxnSpPr>
        <xdr:cNvPr id="80" name="PTObj_DBranchDLine_2_15"/>
        <xdr:cNvCxnSpPr/>
      </xdr:nvCxnSpPr>
      <xdr:spPr>
        <a:xfrm>
          <a:off x="4163187" y="1658620"/>
          <a:ext cx="152400" cy="329692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24</xdr:row>
      <xdr:rowOff>177800</xdr:rowOff>
    </xdr:from>
    <xdr:to>
      <xdr:col>4</xdr:col>
      <xdr:colOff>127</xdr:colOff>
      <xdr:row>24</xdr:row>
      <xdr:rowOff>177800</xdr:rowOff>
    </xdr:to>
    <xdr:cxnSp macro="_xll.PtreeEvent_ObjectClick">
      <xdr:nvCxnSpPr>
        <xdr:cNvPr id="77" name="PTObj_DBranchHLine_2_14"/>
        <xdr:cNvCxnSpPr/>
      </xdr:nvCxnSpPr>
      <xdr:spPr>
        <a:xfrm>
          <a:off x="4315587" y="458978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8</xdr:row>
      <xdr:rowOff>172720</xdr:rowOff>
    </xdr:from>
    <xdr:to>
      <xdr:col>3</xdr:col>
      <xdr:colOff>238887</xdr:colOff>
      <xdr:row>24</xdr:row>
      <xdr:rowOff>177800</xdr:rowOff>
    </xdr:to>
    <xdr:cxnSp macro="_xll.PtreeEvent_ObjectClick">
      <xdr:nvCxnSpPr>
        <xdr:cNvPr id="76" name="PTObj_DBranchDLine_2_14"/>
        <xdr:cNvCxnSpPr/>
      </xdr:nvCxnSpPr>
      <xdr:spPr>
        <a:xfrm>
          <a:off x="4163187" y="1658620"/>
          <a:ext cx="152400" cy="293116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22</xdr:row>
      <xdr:rowOff>177800</xdr:rowOff>
    </xdr:from>
    <xdr:to>
      <xdr:col>4</xdr:col>
      <xdr:colOff>127</xdr:colOff>
      <xdr:row>22</xdr:row>
      <xdr:rowOff>177800</xdr:rowOff>
    </xdr:to>
    <xdr:cxnSp macro="_xll.PtreeEvent_ObjectClick">
      <xdr:nvCxnSpPr>
        <xdr:cNvPr id="73" name="PTObj_DBranchHLine_2_13"/>
        <xdr:cNvCxnSpPr/>
      </xdr:nvCxnSpPr>
      <xdr:spPr>
        <a:xfrm>
          <a:off x="4315587" y="422402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8</xdr:row>
      <xdr:rowOff>172720</xdr:rowOff>
    </xdr:from>
    <xdr:to>
      <xdr:col>3</xdr:col>
      <xdr:colOff>238887</xdr:colOff>
      <xdr:row>22</xdr:row>
      <xdr:rowOff>177800</xdr:rowOff>
    </xdr:to>
    <xdr:cxnSp macro="_xll.PtreeEvent_ObjectClick">
      <xdr:nvCxnSpPr>
        <xdr:cNvPr id="72" name="PTObj_DBranchDLine_2_13"/>
        <xdr:cNvCxnSpPr/>
      </xdr:nvCxnSpPr>
      <xdr:spPr>
        <a:xfrm>
          <a:off x="4163187" y="1658620"/>
          <a:ext cx="152400" cy="25654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20</xdr:row>
      <xdr:rowOff>177800</xdr:rowOff>
    </xdr:from>
    <xdr:to>
      <xdr:col>4</xdr:col>
      <xdr:colOff>127</xdr:colOff>
      <xdr:row>20</xdr:row>
      <xdr:rowOff>177800</xdr:rowOff>
    </xdr:to>
    <xdr:cxnSp macro="_xll.PtreeEvent_ObjectClick">
      <xdr:nvCxnSpPr>
        <xdr:cNvPr id="69" name="PTObj_DBranchHLine_2_12"/>
        <xdr:cNvCxnSpPr/>
      </xdr:nvCxnSpPr>
      <xdr:spPr>
        <a:xfrm>
          <a:off x="4315587" y="385826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8</xdr:row>
      <xdr:rowOff>172720</xdr:rowOff>
    </xdr:from>
    <xdr:to>
      <xdr:col>3</xdr:col>
      <xdr:colOff>238887</xdr:colOff>
      <xdr:row>20</xdr:row>
      <xdr:rowOff>177800</xdr:rowOff>
    </xdr:to>
    <xdr:cxnSp macro="_xll.PtreeEvent_ObjectClick">
      <xdr:nvCxnSpPr>
        <xdr:cNvPr id="68" name="PTObj_DBranchDLine_2_12"/>
        <xdr:cNvCxnSpPr/>
      </xdr:nvCxnSpPr>
      <xdr:spPr>
        <a:xfrm>
          <a:off x="4163187" y="1658620"/>
          <a:ext cx="152400" cy="21996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18</xdr:row>
      <xdr:rowOff>177800</xdr:rowOff>
    </xdr:from>
    <xdr:to>
      <xdr:col>4</xdr:col>
      <xdr:colOff>127</xdr:colOff>
      <xdr:row>18</xdr:row>
      <xdr:rowOff>177800</xdr:rowOff>
    </xdr:to>
    <xdr:cxnSp macro="_xll.PtreeEvent_ObjectClick">
      <xdr:nvCxnSpPr>
        <xdr:cNvPr id="65" name="PTObj_DBranchHLine_2_11"/>
        <xdr:cNvCxnSpPr/>
      </xdr:nvCxnSpPr>
      <xdr:spPr>
        <a:xfrm>
          <a:off x="4315587" y="349250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8</xdr:row>
      <xdr:rowOff>172720</xdr:rowOff>
    </xdr:from>
    <xdr:to>
      <xdr:col>3</xdr:col>
      <xdr:colOff>238887</xdr:colOff>
      <xdr:row>18</xdr:row>
      <xdr:rowOff>177800</xdr:rowOff>
    </xdr:to>
    <xdr:cxnSp macro="_xll.PtreeEvent_ObjectClick">
      <xdr:nvCxnSpPr>
        <xdr:cNvPr id="64" name="PTObj_DBranchDLine_2_11"/>
        <xdr:cNvCxnSpPr/>
      </xdr:nvCxnSpPr>
      <xdr:spPr>
        <a:xfrm>
          <a:off x="4163187" y="1658620"/>
          <a:ext cx="152400" cy="18338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16</xdr:row>
      <xdr:rowOff>177800</xdr:rowOff>
    </xdr:from>
    <xdr:to>
      <xdr:col>4</xdr:col>
      <xdr:colOff>127</xdr:colOff>
      <xdr:row>16</xdr:row>
      <xdr:rowOff>177800</xdr:rowOff>
    </xdr:to>
    <xdr:cxnSp macro="_xll.PtreeEvent_ObjectClick">
      <xdr:nvCxnSpPr>
        <xdr:cNvPr id="61" name="PTObj_DBranchHLine_2_10"/>
        <xdr:cNvCxnSpPr/>
      </xdr:nvCxnSpPr>
      <xdr:spPr>
        <a:xfrm>
          <a:off x="4315587" y="312674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8</xdr:row>
      <xdr:rowOff>172720</xdr:rowOff>
    </xdr:from>
    <xdr:to>
      <xdr:col>3</xdr:col>
      <xdr:colOff>238887</xdr:colOff>
      <xdr:row>16</xdr:row>
      <xdr:rowOff>177800</xdr:rowOff>
    </xdr:to>
    <xdr:cxnSp macro="_xll.PtreeEvent_ObjectClick">
      <xdr:nvCxnSpPr>
        <xdr:cNvPr id="60" name="PTObj_DBranchDLine_2_10"/>
        <xdr:cNvCxnSpPr/>
      </xdr:nvCxnSpPr>
      <xdr:spPr>
        <a:xfrm>
          <a:off x="4163187" y="1658620"/>
          <a:ext cx="152400" cy="146812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14</xdr:row>
      <xdr:rowOff>177800</xdr:rowOff>
    </xdr:from>
    <xdr:to>
      <xdr:col>4</xdr:col>
      <xdr:colOff>127</xdr:colOff>
      <xdr:row>14</xdr:row>
      <xdr:rowOff>177800</xdr:rowOff>
    </xdr:to>
    <xdr:cxnSp macro="_xll.PtreeEvent_ObjectClick">
      <xdr:nvCxnSpPr>
        <xdr:cNvPr id="57" name="PTObj_DBranchHLine_2_9"/>
        <xdr:cNvCxnSpPr/>
      </xdr:nvCxnSpPr>
      <xdr:spPr>
        <a:xfrm>
          <a:off x="4315587" y="276098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8</xdr:row>
      <xdr:rowOff>172720</xdr:rowOff>
    </xdr:from>
    <xdr:to>
      <xdr:col>3</xdr:col>
      <xdr:colOff>238887</xdr:colOff>
      <xdr:row>14</xdr:row>
      <xdr:rowOff>177800</xdr:rowOff>
    </xdr:to>
    <xdr:cxnSp macro="_xll.PtreeEvent_ObjectClick">
      <xdr:nvCxnSpPr>
        <xdr:cNvPr id="56" name="PTObj_DBranchDLine_2_9"/>
        <xdr:cNvCxnSpPr/>
      </xdr:nvCxnSpPr>
      <xdr:spPr>
        <a:xfrm>
          <a:off x="4163187" y="1658620"/>
          <a:ext cx="152400" cy="110236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12</xdr:row>
      <xdr:rowOff>177800</xdr:rowOff>
    </xdr:from>
    <xdr:to>
      <xdr:col>4</xdr:col>
      <xdr:colOff>127</xdr:colOff>
      <xdr:row>12</xdr:row>
      <xdr:rowOff>177800</xdr:rowOff>
    </xdr:to>
    <xdr:cxnSp macro="_xll.PtreeEvent_ObjectClick">
      <xdr:nvCxnSpPr>
        <xdr:cNvPr id="53" name="PTObj_DBranchHLine_2_8"/>
        <xdr:cNvCxnSpPr/>
      </xdr:nvCxnSpPr>
      <xdr:spPr>
        <a:xfrm>
          <a:off x="4315587" y="239522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8</xdr:row>
      <xdr:rowOff>172720</xdr:rowOff>
    </xdr:from>
    <xdr:to>
      <xdr:col>3</xdr:col>
      <xdr:colOff>238887</xdr:colOff>
      <xdr:row>12</xdr:row>
      <xdr:rowOff>177800</xdr:rowOff>
    </xdr:to>
    <xdr:cxnSp macro="_xll.PtreeEvent_ObjectClick">
      <xdr:nvCxnSpPr>
        <xdr:cNvPr id="52" name="PTObj_DBranchDLine_2_8"/>
        <xdr:cNvCxnSpPr/>
      </xdr:nvCxnSpPr>
      <xdr:spPr>
        <a:xfrm>
          <a:off x="4163187" y="1658620"/>
          <a:ext cx="152400" cy="7366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10</xdr:row>
      <xdr:rowOff>177800</xdr:rowOff>
    </xdr:from>
    <xdr:to>
      <xdr:col>4</xdr:col>
      <xdr:colOff>127</xdr:colOff>
      <xdr:row>10</xdr:row>
      <xdr:rowOff>177800</xdr:rowOff>
    </xdr:to>
    <xdr:cxnSp macro="_xll.PtreeEvent_ObjectClick">
      <xdr:nvCxnSpPr>
        <xdr:cNvPr id="49" name="PTObj_DBranchHLine_2_5"/>
        <xdr:cNvCxnSpPr/>
      </xdr:nvCxnSpPr>
      <xdr:spPr>
        <a:xfrm>
          <a:off x="4315587" y="202946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8</xdr:row>
      <xdr:rowOff>172720</xdr:rowOff>
    </xdr:from>
    <xdr:to>
      <xdr:col>3</xdr:col>
      <xdr:colOff>238887</xdr:colOff>
      <xdr:row>10</xdr:row>
      <xdr:rowOff>177800</xdr:rowOff>
    </xdr:to>
    <xdr:cxnSp macro="_xll.PtreeEvent_ObjectClick">
      <xdr:nvCxnSpPr>
        <xdr:cNvPr id="48" name="PTObj_DBranchDLine_2_5"/>
        <xdr:cNvCxnSpPr/>
      </xdr:nvCxnSpPr>
      <xdr:spPr>
        <a:xfrm>
          <a:off x="4163187" y="1658620"/>
          <a:ext cx="152400" cy="37084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238887</xdr:colOff>
      <xdr:row>6</xdr:row>
      <xdr:rowOff>177800</xdr:rowOff>
    </xdr:from>
    <xdr:to>
      <xdr:col>4</xdr:col>
      <xdr:colOff>127</xdr:colOff>
      <xdr:row>6</xdr:row>
      <xdr:rowOff>177800</xdr:rowOff>
    </xdr:to>
    <xdr:cxnSp macro="_xll.PtreeEvent_ObjectClick">
      <xdr:nvCxnSpPr>
        <xdr:cNvPr id="45" name="PTObj_DBranchHLine_2_4"/>
        <xdr:cNvCxnSpPr/>
      </xdr:nvCxnSpPr>
      <xdr:spPr>
        <a:xfrm>
          <a:off x="4315587" y="1297940"/>
          <a:ext cx="134620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86487</xdr:colOff>
      <xdr:row>6</xdr:row>
      <xdr:rowOff>177800</xdr:rowOff>
    </xdr:from>
    <xdr:to>
      <xdr:col>3</xdr:col>
      <xdr:colOff>238887</xdr:colOff>
      <xdr:row>8</xdr:row>
      <xdr:rowOff>172720</xdr:rowOff>
    </xdr:to>
    <xdr:cxnSp macro="_xll.PtreeEvent_ObjectClick">
      <xdr:nvCxnSpPr>
        <xdr:cNvPr id="44" name="PTObj_DBranchDLine_2_4"/>
        <xdr:cNvCxnSpPr/>
      </xdr:nvCxnSpPr>
      <xdr:spPr>
        <a:xfrm flipV="1">
          <a:off x="4163187" y="1297940"/>
          <a:ext cx="152400" cy="3606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238887</xdr:colOff>
      <xdr:row>8</xdr:row>
      <xdr:rowOff>177800</xdr:rowOff>
    </xdr:from>
    <xdr:to>
      <xdr:col>3</xdr:col>
      <xdr:colOff>127</xdr:colOff>
      <xdr:row>8</xdr:row>
      <xdr:rowOff>177800</xdr:rowOff>
    </xdr:to>
    <xdr:cxnSp macro="_xll.PtreeEvent_ObjectClick">
      <xdr:nvCxnSpPr>
        <xdr:cNvPr id="41" name="PTObj_DBranchHLine_2_2"/>
        <xdr:cNvCxnSpPr/>
      </xdr:nvCxnSpPr>
      <xdr:spPr>
        <a:xfrm>
          <a:off x="2601087" y="1663700"/>
          <a:ext cx="147574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86487</xdr:colOff>
      <xdr:row>8</xdr:row>
      <xdr:rowOff>177800</xdr:rowOff>
    </xdr:from>
    <xdr:to>
      <xdr:col>2</xdr:col>
      <xdr:colOff>238887</xdr:colOff>
      <xdr:row>30</xdr:row>
      <xdr:rowOff>172720</xdr:rowOff>
    </xdr:to>
    <xdr:cxnSp macro="_xll.PtreeEvent_ObjectClick">
      <xdr:nvCxnSpPr>
        <xdr:cNvPr id="40" name="PTObj_DBranchDLine_2_2"/>
        <xdr:cNvCxnSpPr/>
      </xdr:nvCxnSpPr>
      <xdr:spPr>
        <a:xfrm flipV="1">
          <a:off x="2448687" y="1663700"/>
          <a:ext cx="152400" cy="401828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177800</xdr:colOff>
      <xdr:row>30</xdr:row>
      <xdr:rowOff>177800</xdr:rowOff>
    </xdr:from>
    <xdr:to>
      <xdr:col>2</xdr:col>
      <xdr:colOff>127</xdr:colOff>
      <xdr:row>30</xdr:row>
      <xdr:rowOff>177800</xdr:rowOff>
    </xdr:to>
    <xdr:cxnSp macro="_xll.PtreeEvent_ObjectClick">
      <xdr:nvCxnSpPr>
        <xdr:cNvPr id="6" name="PTObj_DBranchHLine_2_1"/>
        <xdr:cNvCxnSpPr/>
      </xdr:nvCxnSpPr>
      <xdr:spPr>
        <a:xfrm>
          <a:off x="1153160" y="1663700"/>
          <a:ext cx="1209167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127</xdr:colOff>
      <xdr:row>30</xdr:row>
      <xdr:rowOff>86360</xdr:rowOff>
    </xdr:from>
    <xdr:to>
      <xdr:col>2</xdr:col>
      <xdr:colOff>183007</xdr:colOff>
      <xdr:row>31</xdr:row>
      <xdr:rowOff>86360</xdr:rowOff>
    </xdr:to>
    <xdr:sp macro="_xll.PtreeEvent_ObjectClick" textlink="">
      <xdr:nvSpPr>
        <xdr:cNvPr id="7" name="PTObj_DNode_2_1"/>
        <xdr:cNvSpPr/>
      </xdr:nvSpPr>
      <xdr:spPr>
        <a:xfrm>
          <a:off x="2362327" y="1572260"/>
          <a:ext cx="182880" cy="182880"/>
        </a:xfrm>
        <a:prstGeom prst="rect">
          <a:avLst/>
        </a:prstGeom>
        <a:solidFill>
          <a:srgbClr val="008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215900</xdr:colOff>
      <xdr:row>30</xdr:row>
      <xdr:rowOff>87486</xdr:rowOff>
    </xdr:from>
    <xdr:ext cx="683008" cy="180627"/>
    <xdr:sp macro="_xll.PtreeEvent_ObjectClick" textlink="">
      <xdr:nvSpPr>
        <xdr:cNvPr id="8" name="PTObj_DBranchName_2_1"/>
        <xdr:cNvSpPr txBox="1"/>
      </xdr:nvSpPr>
      <xdr:spPr>
        <a:xfrm>
          <a:off x="1191260" y="1573386"/>
          <a:ext cx="683008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Coin Choice (2)</a:t>
          </a:r>
        </a:p>
      </xdr:txBody>
    </xdr:sp>
    <xdr:clientData/>
  </xdr:oneCellAnchor>
  <xdr:twoCellAnchor editAs="oneCell">
    <xdr:from>
      <xdr:col>3</xdr:col>
      <xdr:colOff>127</xdr:colOff>
      <xdr:row>8</xdr:row>
      <xdr:rowOff>86360</xdr:rowOff>
    </xdr:from>
    <xdr:to>
      <xdr:col>3</xdr:col>
      <xdr:colOff>183007</xdr:colOff>
      <xdr:row>9</xdr:row>
      <xdr:rowOff>86360</xdr:rowOff>
    </xdr:to>
    <xdr:sp macro="_xll.PtreeEvent_ObjectClick" textlink="">
      <xdr:nvSpPr>
        <xdr:cNvPr id="39" name="PTObj_DNode_2_2"/>
        <xdr:cNvSpPr/>
      </xdr:nvSpPr>
      <xdr:spPr>
        <a:xfrm>
          <a:off x="4076827" y="157226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276987</xdr:colOff>
      <xdr:row>8</xdr:row>
      <xdr:rowOff>87487</xdr:rowOff>
    </xdr:from>
    <xdr:ext cx="885307" cy="180627"/>
    <xdr:sp macro="_xll.PtreeEvent_ObjectClick" textlink="">
      <xdr:nvSpPr>
        <xdr:cNvPr id="42" name="PTObj_DBranchName_2_2"/>
        <xdr:cNvSpPr txBox="1"/>
      </xdr:nvSpPr>
      <xdr:spPr>
        <a:xfrm>
          <a:off x="2639187" y="1573387"/>
          <a:ext cx="885307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Flip Coin 1 10 Times</a:t>
          </a:r>
        </a:p>
      </xdr:txBody>
    </xdr:sp>
    <xdr:clientData/>
  </xdr:oneCellAnchor>
  <xdr:twoCellAnchor editAs="oneCell">
    <xdr:from>
      <xdr:col>4</xdr:col>
      <xdr:colOff>127</xdr:colOff>
      <xdr:row>6</xdr:row>
      <xdr:rowOff>86360</xdr:rowOff>
    </xdr:from>
    <xdr:to>
      <xdr:col>4</xdr:col>
      <xdr:colOff>183007</xdr:colOff>
      <xdr:row>7</xdr:row>
      <xdr:rowOff>86360</xdr:rowOff>
    </xdr:to>
    <xdr:sp macro="_xll.PtreeEvent_ObjectClick" textlink="">
      <xdr:nvSpPr>
        <xdr:cNvPr id="43" name="PTObj_DNode_2_4"/>
        <xdr:cNvSpPr/>
      </xdr:nvSpPr>
      <xdr:spPr>
        <a:xfrm rot="-5400000">
          <a:off x="5661787" y="12065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6</xdr:row>
      <xdr:rowOff>87486</xdr:rowOff>
    </xdr:from>
    <xdr:ext cx="388761" cy="180627"/>
    <xdr:sp macro="_xll.PtreeEvent_ObjectClick" textlink="">
      <xdr:nvSpPr>
        <xdr:cNvPr id="46" name="PTObj_DBranchName_2_4"/>
        <xdr:cNvSpPr txBox="1"/>
      </xdr:nvSpPr>
      <xdr:spPr>
        <a:xfrm>
          <a:off x="4353687" y="1207626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0 Heads</a:t>
          </a:r>
        </a:p>
      </xdr:txBody>
    </xdr:sp>
    <xdr:clientData/>
  </xdr:oneCellAnchor>
  <xdr:twoCellAnchor editAs="oneCell">
    <xdr:from>
      <xdr:col>4</xdr:col>
      <xdr:colOff>127</xdr:colOff>
      <xdr:row>10</xdr:row>
      <xdr:rowOff>86360</xdr:rowOff>
    </xdr:from>
    <xdr:to>
      <xdr:col>4</xdr:col>
      <xdr:colOff>183007</xdr:colOff>
      <xdr:row>11</xdr:row>
      <xdr:rowOff>86360</xdr:rowOff>
    </xdr:to>
    <xdr:sp macro="_xll.PtreeEvent_ObjectClick" textlink="">
      <xdr:nvSpPr>
        <xdr:cNvPr id="47" name="PTObj_DNode_2_5"/>
        <xdr:cNvSpPr/>
      </xdr:nvSpPr>
      <xdr:spPr>
        <a:xfrm rot="-5400000">
          <a:off x="5661787" y="19380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10</xdr:row>
      <xdr:rowOff>87487</xdr:rowOff>
    </xdr:from>
    <xdr:ext cx="388761" cy="180627"/>
    <xdr:sp macro="_xll.PtreeEvent_ObjectClick" textlink="">
      <xdr:nvSpPr>
        <xdr:cNvPr id="50" name="PTObj_DBranchName_2_5"/>
        <xdr:cNvSpPr txBox="1"/>
      </xdr:nvSpPr>
      <xdr:spPr>
        <a:xfrm>
          <a:off x="4353687" y="193914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1 Heads</a:t>
          </a:r>
        </a:p>
      </xdr:txBody>
    </xdr:sp>
    <xdr:clientData/>
  </xdr:oneCellAnchor>
  <xdr:twoCellAnchor editAs="oneCell">
    <xdr:from>
      <xdr:col>4</xdr:col>
      <xdr:colOff>127</xdr:colOff>
      <xdr:row>12</xdr:row>
      <xdr:rowOff>86360</xdr:rowOff>
    </xdr:from>
    <xdr:to>
      <xdr:col>4</xdr:col>
      <xdr:colOff>183007</xdr:colOff>
      <xdr:row>13</xdr:row>
      <xdr:rowOff>86360</xdr:rowOff>
    </xdr:to>
    <xdr:sp macro="_xll.PtreeEvent_ObjectClick" textlink="">
      <xdr:nvSpPr>
        <xdr:cNvPr id="51" name="PTObj_DNode_2_8"/>
        <xdr:cNvSpPr/>
      </xdr:nvSpPr>
      <xdr:spPr>
        <a:xfrm rot="-5400000">
          <a:off x="5661787" y="230378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12</xdr:row>
      <xdr:rowOff>87487</xdr:rowOff>
    </xdr:from>
    <xdr:ext cx="388761" cy="180627"/>
    <xdr:sp macro="_xll.PtreeEvent_ObjectClick" textlink="">
      <xdr:nvSpPr>
        <xdr:cNvPr id="54" name="PTObj_DBranchName_2_8"/>
        <xdr:cNvSpPr txBox="1"/>
      </xdr:nvSpPr>
      <xdr:spPr>
        <a:xfrm>
          <a:off x="4353687" y="230490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2 Heads</a:t>
          </a:r>
        </a:p>
      </xdr:txBody>
    </xdr:sp>
    <xdr:clientData/>
  </xdr:oneCellAnchor>
  <xdr:twoCellAnchor editAs="oneCell">
    <xdr:from>
      <xdr:col>4</xdr:col>
      <xdr:colOff>127</xdr:colOff>
      <xdr:row>14</xdr:row>
      <xdr:rowOff>86360</xdr:rowOff>
    </xdr:from>
    <xdr:to>
      <xdr:col>4</xdr:col>
      <xdr:colOff>183007</xdr:colOff>
      <xdr:row>15</xdr:row>
      <xdr:rowOff>86360</xdr:rowOff>
    </xdr:to>
    <xdr:sp macro="_xll.PtreeEvent_ObjectClick" textlink="">
      <xdr:nvSpPr>
        <xdr:cNvPr id="55" name="PTObj_DNode_2_9"/>
        <xdr:cNvSpPr/>
      </xdr:nvSpPr>
      <xdr:spPr>
        <a:xfrm rot="-5400000">
          <a:off x="5661787" y="266954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14</xdr:row>
      <xdr:rowOff>87486</xdr:rowOff>
    </xdr:from>
    <xdr:ext cx="388761" cy="180627"/>
    <xdr:sp macro="_xll.PtreeEvent_ObjectClick" textlink="">
      <xdr:nvSpPr>
        <xdr:cNvPr id="58" name="PTObj_DBranchName_2_9"/>
        <xdr:cNvSpPr txBox="1"/>
      </xdr:nvSpPr>
      <xdr:spPr>
        <a:xfrm>
          <a:off x="4353687" y="2670666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3 Heads</a:t>
          </a:r>
        </a:p>
      </xdr:txBody>
    </xdr:sp>
    <xdr:clientData/>
  </xdr:oneCellAnchor>
  <xdr:twoCellAnchor editAs="oneCell">
    <xdr:from>
      <xdr:col>4</xdr:col>
      <xdr:colOff>127</xdr:colOff>
      <xdr:row>16</xdr:row>
      <xdr:rowOff>86360</xdr:rowOff>
    </xdr:from>
    <xdr:to>
      <xdr:col>4</xdr:col>
      <xdr:colOff>183007</xdr:colOff>
      <xdr:row>17</xdr:row>
      <xdr:rowOff>86360</xdr:rowOff>
    </xdr:to>
    <xdr:sp macro="_xll.PtreeEvent_ObjectClick" textlink="">
      <xdr:nvSpPr>
        <xdr:cNvPr id="59" name="PTObj_DNode_2_10"/>
        <xdr:cNvSpPr/>
      </xdr:nvSpPr>
      <xdr:spPr>
        <a:xfrm rot="-5400000">
          <a:off x="5661787" y="30353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16</xdr:row>
      <xdr:rowOff>87486</xdr:rowOff>
    </xdr:from>
    <xdr:ext cx="388761" cy="180627"/>
    <xdr:sp macro="_xll.PtreeEvent_ObjectClick" textlink="">
      <xdr:nvSpPr>
        <xdr:cNvPr id="62" name="PTObj_DBranchName_2_10"/>
        <xdr:cNvSpPr txBox="1"/>
      </xdr:nvSpPr>
      <xdr:spPr>
        <a:xfrm>
          <a:off x="4353687" y="3036426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4 Heads</a:t>
          </a:r>
        </a:p>
      </xdr:txBody>
    </xdr:sp>
    <xdr:clientData/>
  </xdr:oneCellAnchor>
  <xdr:twoCellAnchor editAs="oneCell">
    <xdr:from>
      <xdr:col>4</xdr:col>
      <xdr:colOff>127</xdr:colOff>
      <xdr:row>18</xdr:row>
      <xdr:rowOff>86360</xdr:rowOff>
    </xdr:from>
    <xdr:to>
      <xdr:col>4</xdr:col>
      <xdr:colOff>183007</xdr:colOff>
      <xdr:row>19</xdr:row>
      <xdr:rowOff>86360</xdr:rowOff>
    </xdr:to>
    <xdr:sp macro="_xll.PtreeEvent_ObjectClick" textlink="">
      <xdr:nvSpPr>
        <xdr:cNvPr id="63" name="PTObj_DNode_2_11"/>
        <xdr:cNvSpPr/>
      </xdr:nvSpPr>
      <xdr:spPr>
        <a:xfrm rot="-5400000">
          <a:off x="5661787" y="340106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18</xdr:row>
      <xdr:rowOff>87487</xdr:rowOff>
    </xdr:from>
    <xdr:ext cx="388761" cy="180627"/>
    <xdr:sp macro="_xll.PtreeEvent_ObjectClick" textlink="">
      <xdr:nvSpPr>
        <xdr:cNvPr id="66" name="PTObj_DBranchName_2_11"/>
        <xdr:cNvSpPr txBox="1"/>
      </xdr:nvSpPr>
      <xdr:spPr>
        <a:xfrm>
          <a:off x="4353687" y="340218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5 Heads</a:t>
          </a:r>
        </a:p>
      </xdr:txBody>
    </xdr:sp>
    <xdr:clientData/>
  </xdr:oneCellAnchor>
  <xdr:twoCellAnchor editAs="oneCell">
    <xdr:from>
      <xdr:col>4</xdr:col>
      <xdr:colOff>127</xdr:colOff>
      <xdr:row>20</xdr:row>
      <xdr:rowOff>86360</xdr:rowOff>
    </xdr:from>
    <xdr:to>
      <xdr:col>4</xdr:col>
      <xdr:colOff>183007</xdr:colOff>
      <xdr:row>21</xdr:row>
      <xdr:rowOff>86360</xdr:rowOff>
    </xdr:to>
    <xdr:sp macro="_xll.PtreeEvent_ObjectClick" textlink="">
      <xdr:nvSpPr>
        <xdr:cNvPr id="67" name="PTObj_DNode_2_12"/>
        <xdr:cNvSpPr/>
      </xdr:nvSpPr>
      <xdr:spPr>
        <a:xfrm rot="-5400000">
          <a:off x="5661787" y="37668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20</xdr:row>
      <xdr:rowOff>87486</xdr:rowOff>
    </xdr:from>
    <xdr:ext cx="388761" cy="180627"/>
    <xdr:sp macro="_xll.PtreeEvent_ObjectClick" textlink="">
      <xdr:nvSpPr>
        <xdr:cNvPr id="70" name="PTObj_DBranchName_2_12"/>
        <xdr:cNvSpPr txBox="1"/>
      </xdr:nvSpPr>
      <xdr:spPr>
        <a:xfrm>
          <a:off x="4353687" y="3767946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6 Heads</a:t>
          </a:r>
        </a:p>
      </xdr:txBody>
    </xdr:sp>
    <xdr:clientData/>
  </xdr:oneCellAnchor>
  <xdr:twoCellAnchor editAs="oneCell">
    <xdr:from>
      <xdr:col>4</xdr:col>
      <xdr:colOff>127</xdr:colOff>
      <xdr:row>22</xdr:row>
      <xdr:rowOff>86360</xdr:rowOff>
    </xdr:from>
    <xdr:to>
      <xdr:col>4</xdr:col>
      <xdr:colOff>183007</xdr:colOff>
      <xdr:row>23</xdr:row>
      <xdr:rowOff>86360</xdr:rowOff>
    </xdr:to>
    <xdr:sp macro="_xll.PtreeEvent_ObjectClick" textlink="">
      <xdr:nvSpPr>
        <xdr:cNvPr id="71" name="PTObj_DNode_2_13"/>
        <xdr:cNvSpPr/>
      </xdr:nvSpPr>
      <xdr:spPr>
        <a:xfrm rot="-5400000">
          <a:off x="5661787" y="413258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22</xdr:row>
      <xdr:rowOff>87487</xdr:rowOff>
    </xdr:from>
    <xdr:ext cx="388761" cy="180627"/>
    <xdr:sp macro="_xll.PtreeEvent_ObjectClick" textlink="">
      <xdr:nvSpPr>
        <xdr:cNvPr id="74" name="PTObj_DBranchName_2_13"/>
        <xdr:cNvSpPr txBox="1"/>
      </xdr:nvSpPr>
      <xdr:spPr>
        <a:xfrm>
          <a:off x="4353687" y="413370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7 Heads</a:t>
          </a:r>
        </a:p>
      </xdr:txBody>
    </xdr:sp>
    <xdr:clientData/>
  </xdr:oneCellAnchor>
  <xdr:twoCellAnchor editAs="oneCell">
    <xdr:from>
      <xdr:col>4</xdr:col>
      <xdr:colOff>127</xdr:colOff>
      <xdr:row>24</xdr:row>
      <xdr:rowOff>86360</xdr:rowOff>
    </xdr:from>
    <xdr:to>
      <xdr:col>4</xdr:col>
      <xdr:colOff>183007</xdr:colOff>
      <xdr:row>25</xdr:row>
      <xdr:rowOff>86360</xdr:rowOff>
    </xdr:to>
    <xdr:sp macro="_xll.PtreeEvent_ObjectClick" textlink="">
      <xdr:nvSpPr>
        <xdr:cNvPr id="75" name="PTObj_DNode_2_14"/>
        <xdr:cNvSpPr/>
      </xdr:nvSpPr>
      <xdr:spPr>
        <a:xfrm rot="-5400000">
          <a:off x="5661787" y="449834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24</xdr:row>
      <xdr:rowOff>87486</xdr:rowOff>
    </xdr:from>
    <xdr:ext cx="388761" cy="180627"/>
    <xdr:sp macro="_xll.PtreeEvent_ObjectClick" textlink="">
      <xdr:nvSpPr>
        <xdr:cNvPr id="78" name="PTObj_DBranchName_2_14"/>
        <xdr:cNvSpPr txBox="1"/>
      </xdr:nvSpPr>
      <xdr:spPr>
        <a:xfrm>
          <a:off x="4353687" y="4499466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8 Heads</a:t>
          </a:r>
        </a:p>
      </xdr:txBody>
    </xdr:sp>
    <xdr:clientData/>
  </xdr:oneCellAnchor>
  <xdr:twoCellAnchor editAs="oneCell">
    <xdr:from>
      <xdr:col>4</xdr:col>
      <xdr:colOff>127</xdr:colOff>
      <xdr:row>26</xdr:row>
      <xdr:rowOff>86360</xdr:rowOff>
    </xdr:from>
    <xdr:to>
      <xdr:col>4</xdr:col>
      <xdr:colOff>183007</xdr:colOff>
      <xdr:row>27</xdr:row>
      <xdr:rowOff>86360</xdr:rowOff>
    </xdr:to>
    <xdr:sp macro="_xll.PtreeEvent_ObjectClick" textlink="">
      <xdr:nvSpPr>
        <xdr:cNvPr id="79" name="PTObj_DNode_2_15"/>
        <xdr:cNvSpPr/>
      </xdr:nvSpPr>
      <xdr:spPr>
        <a:xfrm rot="-5400000">
          <a:off x="5661787" y="48641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26</xdr:row>
      <xdr:rowOff>87487</xdr:rowOff>
    </xdr:from>
    <xdr:ext cx="388761" cy="180627"/>
    <xdr:sp macro="_xll.PtreeEvent_ObjectClick" textlink="">
      <xdr:nvSpPr>
        <xdr:cNvPr id="82" name="PTObj_DBranchName_2_15"/>
        <xdr:cNvSpPr txBox="1"/>
      </xdr:nvSpPr>
      <xdr:spPr>
        <a:xfrm>
          <a:off x="4353687" y="486522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9 Heads</a:t>
          </a:r>
        </a:p>
      </xdr:txBody>
    </xdr:sp>
    <xdr:clientData/>
  </xdr:oneCellAnchor>
  <xdr:twoCellAnchor editAs="oneCell">
    <xdr:from>
      <xdr:col>4</xdr:col>
      <xdr:colOff>127</xdr:colOff>
      <xdr:row>28</xdr:row>
      <xdr:rowOff>86360</xdr:rowOff>
    </xdr:from>
    <xdr:to>
      <xdr:col>4</xdr:col>
      <xdr:colOff>183007</xdr:colOff>
      <xdr:row>29</xdr:row>
      <xdr:rowOff>86360</xdr:rowOff>
    </xdr:to>
    <xdr:sp macro="_xll.PtreeEvent_ObjectClick" textlink="">
      <xdr:nvSpPr>
        <xdr:cNvPr id="83" name="PTObj_DNode_2_16"/>
        <xdr:cNvSpPr/>
      </xdr:nvSpPr>
      <xdr:spPr>
        <a:xfrm rot="-5400000">
          <a:off x="5661787" y="522986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28</xdr:row>
      <xdr:rowOff>87487</xdr:rowOff>
    </xdr:from>
    <xdr:ext cx="440762" cy="180627"/>
    <xdr:sp macro="_xll.PtreeEvent_ObjectClick" textlink="">
      <xdr:nvSpPr>
        <xdr:cNvPr id="86" name="PTObj_DBranchName_2_16"/>
        <xdr:cNvSpPr txBox="1"/>
      </xdr:nvSpPr>
      <xdr:spPr>
        <a:xfrm>
          <a:off x="4353687" y="5230987"/>
          <a:ext cx="440762" cy="180627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10 Heads</a:t>
          </a:r>
        </a:p>
      </xdr:txBody>
    </xdr:sp>
    <xdr:clientData/>
  </xdr:oneCellAnchor>
  <xdr:twoCellAnchor editAs="oneCell">
    <xdr:from>
      <xdr:col>3</xdr:col>
      <xdr:colOff>127</xdr:colOff>
      <xdr:row>34</xdr:row>
      <xdr:rowOff>86360</xdr:rowOff>
    </xdr:from>
    <xdr:to>
      <xdr:col>3</xdr:col>
      <xdr:colOff>183007</xdr:colOff>
      <xdr:row>35</xdr:row>
      <xdr:rowOff>86360</xdr:rowOff>
    </xdr:to>
    <xdr:sp macro="_xll.PtreeEvent_ObjectClick" textlink="">
      <xdr:nvSpPr>
        <xdr:cNvPr id="87" name="PTObj_DNode_2_3"/>
        <xdr:cNvSpPr/>
      </xdr:nvSpPr>
      <xdr:spPr>
        <a:xfrm>
          <a:off x="4076827" y="6327140"/>
          <a:ext cx="182880" cy="182880"/>
        </a:xfrm>
        <a:prstGeom prst="ellipse">
          <a:avLst/>
        </a:prstGeom>
        <a:solidFill>
          <a:srgbClr val="80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276987</xdr:colOff>
      <xdr:row>34</xdr:row>
      <xdr:rowOff>87486</xdr:rowOff>
    </xdr:from>
    <xdr:ext cx="833305" cy="180627"/>
    <xdr:sp macro="_xll.PtreeEvent_ObjectClick" textlink="">
      <xdr:nvSpPr>
        <xdr:cNvPr id="90" name="PTObj_DBranchName_2_3"/>
        <xdr:cNvSpPr txBox="1"/>
      </xdr:nvSpPr>
      <xdr:spPr>
        <a:xfrm>
          <a:off x="2639187" y="6328266"/>
          <a:ext cx="833305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Flip Coin 2 5 Times</a:t>
          </a:r>
        </a:p>
      </xdr:txBody>
    </xdr:sp>
    <xdr:clientData/>
  </xdr:oneCellAnchor>
  <xdr:twoCellAnchor editAs="oneCell">
    <xdr:from>
      <xdr:col>4</xdr:col>
      <xdr:colOff>127</xdr:colOff>
      <xdr:row>32</xdr:row>
      <xdr:rowOff>86360</xdr:rowOff>
    </xdr:from>
    <xdr:to>
      <xdr:col>4</xdr:col>
      <xdr:colOff>183007</xdr:colOff>
      <xdr:row>33</xdr:row>
      <xdr:rowOff>86360</xdr:rowOff>
    </xdr:to>
    <xdr:sp macro="_xll.PtreeEvent_ObjectClick" textlink="">
      <xdr:nvSpPr>
        <xdr:cNvPr id="91" name="PTObj_DNode_2_6"/>
        <xdr:cNvSpPr/>
      </xdr:nvSpPr>
      <xdr:spPr>
        <a:xfrm rot="-5400000">
          <a:off x="5661787" y="596138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32</xdr:row>
      <xdr:rowOff>87487</xdr:rowOff>
    </xdr:from>
    <xdr:ext cx="388761" cy="180627"/>
    <xdr:sp macro="_xll.PtreeEvent_ObjectClick" textlink="">
      <xdr:nvSpPr>
        <xdr:cNvPr id="94" name="PTObj_DBranchName_2_6"/>
        <xdr:cNvSpPr txBox="1"/>
      </xdr:nvSpPr>
      <xdr:spPr>
        <a:xfrm>
          <a:off x="4353687" y="596250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0 Heads</a:t>
          </a:r>
        </a:p>
      </xdr:txBody>
    </xdr:sp>
    <xdr:clientData/>
  </xdr:oneCellAnchor>
  <xdr:twoCellAnchor editAs="oneCell">
    <xdr:from>
      <xdr:col>4</xdr:col>
      <xdr:colOff>127</xdr:colOff>
      <xdr:row>36</xdr:row>
      <xdr:rowOff>86360</xdr:rowOff>
    </xdr:from>
    <xdr:to>
      <xdr:col>4</xdr:col>
      <xdr:colOff>183007</xdr:colOff>
      <xdr:row>37</xdr:row>
      <xdr:rowOff>86360</xdr:rowOff>
    </xdr:to>
    <xdr:sp macro="_xll.PtreeEvent_ObjectClick" textlink="">
      <xdr:nvSpPr>
        <xdr:cNvPr id="95" name="PTObj_DNode_2_7"/>
        <xdr:cNvSpPr/>
      </xdr:nvSpPr>
      <xdr:spPr>
        <a:xfrm rot="-5400000">
          <a:off x="5661787" y="669290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36</xdr:row>
      <xdr:rowOff>87486</xdr:rowOff>
    </xdr:from>
    <xdr:ext cx="388761" cy="180627"/>
    <xdr:sp macro="_xll.PtreeEvent_ObjectClick" textlink="">
      <xdr:nvSpPr>
        <xdr:cNvPr id="98" name="PTObj_DBranchName_2_7"/>
        <xdr:cNvSpPr txBox="1"/>
      </xdr:nvSpPr>
      <xdr:spPr>
        <a:xfrm>
          <a:off x="4353687" y="6694026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1 Heads</a:t>
          </a:r>
        </a:p>
      </xdr:txBody>
    </xdr:sp>
    <xdr:clientData/>
  </xdr:oneCellAnchor>
  <xdr:twoCellAnchor editAs="oneCell">
    <xdr:from>
      <xdr:col>4</xdr:col>
      <xdr:colOff>127</xdr:colOff>
      <xdr:row>38</xdr:row>
      <xdr:rowOff>86360</xdr:rowOff>
    </xdr:from>
    <xdr:to>
      <xdr:col>4</xdr:col>
      <xdr:colOff>183007</xdr:colOff>
      <xdr:row>39</xdr:row>
      <xdr:rowOff>86360</xdr:rowOff>
    </xdr:to>
    <xdr:sp macro="_xll.PtreeEvent_ObjectClick" textlink="">
      <xdr:nvSpPr>
        <xdr:cNvPr id="99" name="PTObj_DNode_2_17"/>
        <xdr:cNvSpPr/>
      </xdr:nvSpPr>
      <xdr:spPr>
        <a:xfrm rot="-5400000">
          <a:off x="5661787" y="705866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38</xdr:row>
      <xdr:rowOff>87486</xdr:rowOff>
    </xdr:from>
    <xdr:ext cx="388761" cy="180627"/>
    <xdr:sp macro="_xll.PtreeEvent_ObjectClick" textlink="">
      <xdr:nvSpPr>
        <xdr:cNvPr id="102" name="PTObj_DBranchName_2_17"/>
        <xdr:cNvSpPr txBox="1"/>
      </xdr:nvSpPr>
      <xdr:spPr>
        <a:xfrm>
          <a:off x="4353687" y="7059786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2 Heads</a:t>
          </a:r>
        </a:p>
      </xdr:txBody>
    </xdr:sp>
    <xdr:clientData/>
  </xdr:oneCellAnchor>
  <xdr:twoCellAnchor editAs="oneCell">
    <xdr:from>
      <xdr:col>4</xdr:col>
      <xdr:colOff>127</xdr:colOff>
      <xdr:row>40</xdr:row>
      <xdr:rowOff>86360</xdr:rowOff>
    </xdr:from>
    <xdr:to>
      <xdr:col>4</xdr:col>
      <xdr:colOff>183007</xdr:colOff>
      <xdr:row>41</xdr:row>
      <xdr:rowOff>86360</xdr:rowOff>
    </xdr:to>
    <xdr:sp macro="_xll.PtreeEvent_ObjectClick" textlink="">
      <xdr:nvSpPr>
        <xdr:cNvPr id="103" name="PTObj_DNode_2_18"/>
        <xdr:cNvSpPr/>
      </xdr:nvSpPr>
      <xdr:spPr>
        <a:xfrm rot="-5400000">
          <a:off x="5661787" y="742442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40</xdr:row>
      <xdr:rowOff>87487</xdr:rowOff>
    </xdr:from>
    <xdr:ext cx="388761" cy="180627"/>
    <xdr:sp macro="_xll.PtreeEvent_ObjectClick" textlink="">
      <xdr:nvSpPr>
        <xdr:cNvPr id="106" name="PTObj_DBranchName_2_18"/>
        <xdr:cNvSpPr txBox="1"/>
      </xdr:nvSpPr>
      <xdr:spPr>
        <a:xfrm>
          <a:off x="4353687" y="742554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3 Heads</a:t>
          </a:r>
        </a:p>
      </xdr:txBody>
    </xdr:sp>
    <xdr:clientData/>
  </xdr:oneCellAnchor>
  <xdr:twoCellAnchor editAs="oneCell">
    <xdr:from>
      <xdr:col>4</xdr:col>
      <xdr:colOff>126</xdr:colOff>
      <xdr:row>42</xdr:row>
      <xdr:rowOff>86361</xdr:rowOff>
    </xdr:from>
    <xdr:to>
      <xdr:col>4</xdr:col>
      <xdr:colOff>183007</xdr:colOff>
      <xdr:row>43</xdr:row>
      <xdr:rowOff>86361</xdr:rowOff>
    </xdr:to>
    <xdr:sp macro="_xll.PtreeEvent_ObjectClick" textlink="">
      <xdr:nvSpPr>
        <xdr:cNvPr id="107" name="PTObj_DNode_2_19"/>
        <xdr:cNvSpPr/>
      </xdr:nvSpPr>
      <xdr:spPr>
        <a:xfrm rot="-5400000">
          <a:off x="5661787" y="7790180"/>
          <a:ext cx="182880" cy="182881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42</xdr:row>
      <xdr:rowOff>87487</xdr:rowOff>
    </xdr:from>
    <xdr:ext cx="388761" cy="180627"/>
    <xdr:sp macro="_xll.PtreeEvent_ObjectClick" textlink="">
      <xdr:nvSpPr>
        <xdr:cNvPr id="110" name="PTObj_DBranchName_2_19"/>
        <xdr:cNvSpPr txBox="1"/>
      </xdr:nvSpPr>
      <xdr:spPr>
        <a:xfrm>
          <a:off x="4353687" y="7791307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4 Heads</a:t>
          </a:r>
        </a:p>
      </xdr:txBody>
    </xdr:sp>
    <xdr:clientData/>
  </xdr:oneCellAnchor>
  <xdr:twoCellAnchor editAs="oneCell">
    <xdr:from>
      <xdr:col>4</xdr:col>
      <xdr:colOff>127</xdr:colOff>
      <xdr:row>44</xdr:row>
      <xdr:rowOff>86360</xdr:rowOff>
    </xdr:from>
    <xdr:to>
      <xdr:col>4</xdr:col>
      <xdr:colOff>183007</xdr:colOff>
      <xdr:row>45</xdr:row>
      <xdr:rowOff>86360</xdr:rowOff>
    </xdr:to>
    <xdr:sp macro="_xll.PtreeEvent_ObjectClick" textlink="">
      <xdr:nvSpPr>
        <xdr:cNvPr id="111" name="PTObj_DNode_2_20"/>
        <xdr:cNvSpPr/>
      </xdr:nvSpPr>
      <xdr:spPr>
        <a:xfrm rot="-5400000">
          <a:off x="5661787" y="8155940"/>
          <a:ext cx="182880" cy="182880"/>
        </a:xfrm>
        <a:prstGeom prst="triangle">
          <a:avLst/>
        </a:prstGeom>
        <a:solidFill>
          <a:srgbClr val="00008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276987</xdr:colOff>
      <xdr:row>44</xdr:row>
      <xdr:rowOff>87486</xdr:rowOff>
    </xdr:from>
    <xdr:ext cx="388761" cy="180627"/>
    <xdr:sp macro="_xll.PtreeEvent_ObjectClick" textlink="">
      <xdr:nvSpPr>
        <xdr:cNvPr id="114" name="PTObj_DBranchName_2_20"/>
        <xdr:cNvSpPr txBox="1"/>
      </xdr:nvSpPr>
      <xdr:spPr>
        <a:xfrm>
          <a:off x="4353687" y="8157066"/>
          <a:ext cx="388761" cy="180627"/>
        </a:xfrm>
        <a:prstGeom prst="rect">
          <a:avLst/>
        </a:prstGeom>
        <a:solidFill>
          <a:schemeClr val="lt1"/>
        </a:solidFill>
        <a:ln w="9525" cmpd="sng">
          <a:solidFill>
            <a:srgbClr val="8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7432" tIns="27432" rIns="27432" bIns="27432" rtlCol="0" anchor="ctr">
          <a:spAutoFit/>
        </a:bodyPr>
        <a:lstStyle/>
        <a:p>
          <a:pPr algn="ctr"/>
          <a:r>
            <a:rPr lang="en-US" sz="800"/>
            <a:t>5 Heads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M31" sqref="M31"/>
    </sheetView>
  </sheetViews>
  <sheetFormatPr defaultColWidth="15.77734375" defaultRowHeight="14.4" x14ac:dyDescent="0.3"/>
  <cols>
    <col min="1" max="16384" width="15.77734375" style="1"/>
  </cols>
  <sheetData>
    <row r="1" spans="1:16" x14ac:dyDescent="0.3">
      <c r="A1" s="1" t="s">
        <v>0</v>
      </c>
      <c r="B1" s="2" t="s">
        <v>89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16" x14ac:dyDescent="0.3">
      <c r="A2" s="1" t="s">
        <v>1</v>
      </c>
      <c r="B2" s="1" t="e">
        <f>'DECISION TREE 2'!#REF!</f>
        <v>#REF!</v>
      </c>
      <c r="E2" s="1" t="s">
        <v>9</v>
      </c>
      <c r="F2" s="1">
        <f>_xll.PTreeEvaluate5(B3,$L$11:$L$30,$J$11:$J$30,$K$11:$K$30,$N$11:$N$30,$G$11:$G$30,,L1)</f>
        <v>283010</v>
      </c>
    </row>
    <row r="3" spans="1:16" x14ac:dyDescent="0.3">
      <c r="A3" s="1" t="s">
        <v>2</v>
      </c>
      <c r="B3" s="1" t="s">
        <v>88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16" x14ac:dyDescent="0.3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16" x14ac:dyDescent="0.3">
      <c r="A5" s="1" t="s">
        <v>4</v>
      </c>
      <c r="B5" s="1">
        <v>0</v>
      </c>
      <c r="D5" s="1">
        <v>0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16" x14ac:dyDescent="0.3">
      <c r="A6" s="1" t="s">
        <v>5</v>
      </c>
      <c r="E6" s="1" t="s">
        <v>13</v>
      </c>
      <c r="F6" s="2" t="s">
        <v>97</v>
      </c>
      <c r="H6" s="1" t="s">
        <v>18</v>
      </c>
      <c r="I6" s="2" t="s">
        <v>39</v>
      </c>
    </row>
    <row r="7" spans="1:16" x14ac:dyDescent="0.3">
      <c r="A7" s="1" t="s">
        <v>6</v>
      </c>
      <c r="F7" s="2" t="s">
        <v>94</v>
      </c>
    </row>
    <row r="8" spans="1:16" x14ac:dyDescent="0.3">
      <c r="A8" s="1" t="s">
        <v>7</v>
      </c>
      <c r="B8" s="1">
        <v>20</v>
      </c>
    </row>
    <row r="10" spans="1:16" x14ac:dyDescent="0.3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x14ac:dyDescent="0.3">
      <c r="A11" s="1">
        <f>'DECISION TREE 2'!$C$32</f>
        <v>5</v>
      </c>
      <c r="B11" s="1" t="str">
        <f>B1</f>
        <v>Coin Choice (2)</v>
      </c>
      <c r="C11" s="1">
        <v>0</v>
      </c>
      <c r="I11" s="1" t="s">
        <v>41</v>
      </c>
      <c r="J11" s="1">
        <f>'DECISION TREE 2'!$B$32</f>
        <v>0</v>
      </c>
      <c r="K11" s="1">
        <f>'DECISION TREE 2'!$B$31</f>
        <v>0</v>
      </c>
      <c r="L11" s="1" t="s">
        <v>45</v>
      </c>
      <c r="M11" s="2" t="s">
        <v>42</v>
      </c>
      <c r="O11" s="1" t="str">
        <f>'DECISION TREE 2'!$C$31</f>
        <v>Decision</v>
      </c>
      <c r="P11" s="1" t="b">
        <v>0</v>
      </c>
    </row>
    <row r="12" spans="1:16" x14ac:dyDescent="0.3">
      <c r="A12" s="1">
        <f>'DECISION TREE 2'!$D$10</f>
        <v>5</v>
      </c>
      <c r="B12" s="2" t="s">
        <v>82</v>
      </c>
      <c r="C12" s="1">
        <v>0</v>
      </c>
      <c r="I12" s="1" t="s">
        <v>41</v>
      </c>
      <c r="J12" s="1">
        <f>'DECISION TREE 2'!$C$10</f>
        <v>0</v>
      </c>
      <c r="L12" s="1" t="s">
        <v>90</v>
      </c>
      <c r="M12" s="2" t="s">
        <v>42</v>
      </c>
      <c r="O12" s="1" t="str">
        <f>'DECISION TREE 2'!$D$9</f>
        <v>Chance</v>
      </c>
      <c r="P12" s="1" t="b">
        <v>0</v>
      </c>
    </row>
    <row r="13" spans="1:16" x14ac:dyDescent="0.3">
      <c r="A13" s="1">
        <f>'DECISION TREE 2'!$D$36</f>
        <v>3.75</v>
      </c>
      <c r="B13" s="2" t="s">
        <v>83</v>
      </c>
      <c r="C13" s="1">
        <v>0</v>
      </c>
      <c r="I13" s="1" t="s">
        <v>41</v>
      </c>
      <c r="J13" s="1">
        <f>'DECISION TREE 2'!$C$36</f>
        <v>0</v>
      </c>
      <c r="L13" s="1" t="s">
        <v>91</v>
      </c>
      <c r="M13" s="2" t="s">
        <v>42</v>
      </c>
      <c r="O13" s="1" t="str">
        <f>'DECISION TREE 2'!$D$35</f>
        <v>Chance</v>
      </c>
      <c r="P13" s="1" t="b">
        <v>0</v>
      </c>
    </row>
    <row r="14" spans="1:16" x14ac:dyDescent="0.3">
      <c r="A14" s="1">
        <f>'DECISION TREE 2'!$E$8</f>
        <v>0</v>
      </c>
      <c r="B14" s="2" t="s">
        <v>54</v>
      </c>
      <c r="C14" s="1">
        <v>0</v>
      </c>
      <c r="H14" s="1" t="s">
        <v>41</v>
      </c>
      <c r="I14" s="1" t="s">
        <v>41</v>
      </c>
      <c r="J14" s="1">
        <f>'DECISION TREE 2'!$D$8</f>
        <v>0</v>
      </c>
      <c r="K14" s="1">
        <f>'DECISION TREE 2'!$D$7</f>
        <v>9.765625E-4</v>
      </c>
      <c r="L14" s="1" t="s">
        <v>48</v>
      </c>
      <c r="M14" s="2" t="s">
        <v>42</v>
      </c>
      <c r="P14" s="1" t="b">
        <v>0</v>
      </c>
    </row>
    <row r="15" spans="1:16" x14ac:dyDescent="0.3">
      <c r="A15" s="1">
        <f>'DECISION TREE 2'!$E$12</f>
        <v>1</v>
      </c>
      <c r="B15" s="2" t="s">
        <v>55</v>
      </c>
      <c r="C15" s="1">
        <v>0</v>
      </c>
      <c r="H15" s="1" t="s">
        <v>41</v>
      </c>
      <c r="I15" s="1" t="s">
        <v>41</v>
      </c>
      <c r="J15" s="1">
        <f>'DECISION TREE 2'!$D$12</f>
        <v>1</v>
      </c>
      <c r="K15" s="1">
        <f>'DECISION TREE 2'!$D$11</f>
        <v>9.7656250000000017E-3</v>
      </c>
      <c r="L15" s="1" t="s">
        <v>48</v>
      </c>
      <c r="M15" s="2" t="s">
        <v>42</v>
      </c>
      <c r="P15" s="1" t="b">
        <v>0</v>
      </c>
    </row>
    <row r="16" spans="1:16" x14ac:dyDescent="0.3">
      <c r="A16" s="1">
        <f>'DECISION TREE 2'!$E$34</f>
        <v>0</v>
      </c>
      <c r="B16" s="2" t="s">
        <v>54</v>
      </c>
      <c r="C16" s="1">
        <v>0</v>
      </c>
      <c r="H16" s="1" t="s">
        <v>41</v>
      </c>
      <c r="I16" s="1" t="s">
        <v>41</v>
      </c>
      <c r="J16" s="1">
        <f>'DECISION TREE 2'!$D$34</f>
        <v>0</v>
      </c>
      <c r="K16" s="1">
        <f>'DECISION TREE 2'!$D$33</f>
        <v>9.765625E-4</v>
      </c>
      <c r="L16" s="1" t="s">
        <v>49</v>
      </c>
      <c r="M16" s="2" t="s">
        <v>42</v>
      </c>
      <c r="P16" s="1" t="b">
        <v>0</v>
      </c>
    </row>
    <row r="17" spans="1:16" x14ac:dyDescent="0.3">
      <c r="A17" s="1">
        <f>'DECISION TREE 2'!$E$38</f>
        <v>1</v>
      </c>
      <c r="B17" s="2" t="s">
        <v>55</v>
      </c>
      <c r="C17" s="1">
        <v>0</v>
      </c>
      <c r="H17" s="1" t="s">
        <v>41</v>
      </c>
      <c r="I17" s="1" t="s">
        <v>41</v>
      </c>
      <c r="J17" s="1">
        <f>'DECISION TREE 2'!$D$38</f>
        <v>1</v>
      </c>
      <c r="K17" s="1">
        <f>'DECISION TREE 2'!$D$37</f>
        <v>1.4648437500000005E-2</v>
      </c>
      <c r="L17" s="1" t="s">
        <v>49</v>
      </c>
      <c r="M17" s="2" t="s">
        <v>42</v>
      </c>
      <c r="P17" s="1" t="b">
        <v>0</v>
      </c>
    </row>
    <row r="18" spans="1:16" x14ac:dyDescent="0.3">
      <c r="A18" s="1">
        <f>'DECISION TREE 2'!$E$14</f>
        <v>2</v>
      </c>
      <c r="B18" s="2" t="s">
        <v>56</v>
      </c>
      <c r="C18" s="1">
        <v>0</v>
      </c>
      <c r="H18" s="1" t="s">
        <v>41</v>
      </c>
      <c r="I18" s="1" t="s">
        <v>41</v>
      </c>
      <c r="J18" s="1">
        <f>'DECISION TREE 2'!$D$14</f>
        <v>2</v>
      </c>
      <c r="K18" s="1">
        <f>'DECISION TREE 2'!$D$13</f>
        <v>4.3945312499999972E-2</v>
      </c>
      <c r="L18" s="1" t="s">
        <v>48</v>
      </c>
      <c r="M18" s="2" t="s">
        <v>42</v>
      </c>
      <c r="P18" s="1" t="b">
        <v>0</v>
      </c>
    </row>
    <row r="19" spans="1:16" x14ac:dyDescent="0.3">
      <c r="A19" s="1">
        <f>'DECISION TREE 2'!$E$16</f>
        <v>3</v>
      </c>
      <c r="B19" s="2" t="s">
        <v>57</v>
      </c>
      <c r="C19" s="1">
        <v>0</v>
      </c>
      <c r="H19" s="1" t="s">
        <v>41</v>
      </c>
      <c r="I19" s="1" t="s">
        <v>41</v>
      </c>
      <c r="J19" s="1">
        <f>'DECISION TREE 2'!$D$16</f>
        <v>3</v>
      </c>
      <c r="K19" s="1">
        <f>'DECISION TREE 2'!$D$15</f>
        <v>0.11718750000000003</v>
      </c>
      <c r="L19" s="1" t="s">
        <v>48</v>
      </c>
      <c r="M19" s="2" t="s">
        <v>42</v>
      </c>
      <c r="P19" s="1" t="b">
        <v>0</v>
      </c>
    </row>
    <row r="20" spans="1:16" x14ac:dyDescent="0.3">
      <c r="A20" s="1">
        <f>'DECISION TREE 2'!$E$18</f>
        <v>4</v>
      </c>
      <c r="B20" s="2" t="s">
        <v>58</v>
      </c>
      <c r="C20" s="1">
        <v>0</v>
      </c>
      <c r="H20" s="1" t="s">
        <v>41</v>
      </c>
      <c r="I20" s="1" t="s">
        <v>41</v>
      </c>
      <c r="J20" s="1">
        <f>'DECISION TREE 2'!$D$18</f>
        <v>4</v>
      </c>
      <c r="K20" s="1">
        <f>'DECISION TREE 2'!$D$17</f>
        <v>0.20507812500000006</v>
      </c>
      <c r="L20" s="1" t="s">
        <v>48</v>
      </c>
      <c r="M20" s="2" t="s">
        <v>42</v>
      </c>
      <c r="P20" s="1" t="b">
        <v>0</v>
      </c>
    </row>
    <row r="21" spans="1:16" x14ac:dyDescent="0.3">
      <c r="A21" s="1">
        <f>'DECISION TREE 2'!$E$20</f>
        <v>5</v>
      </c>
      <c r="B21" s="2" t="s">
        <v>70</v>
      </c>
      <c r="C21" s="1">
        <v>0</v>
      </c>
      <c r="H21" s="1" t="s">
        <v>41</v>
      </c>
      <c r="I21" s="1" t="s">
        <v>41</v>
      </c>
      <c r="J21" s="1">
        <f>'DECISION TREE 2'!$D$20</f>
        <v>5</v>
      </c>
      <c r="K21" s="1">
        <f>'DECISION TREE 2'!$D$19</f>
        <v>0.24609375000000008</v>
      </c>
      <c r="L21" s="1" t="s">
        <v>48</v>
      </c>
      <c r="M21" s="2" t="s">
        <v>42</v>
      </c>
      <c r="P21" s="1" t="b">
        <v>0</v>
      </c>
    </row>
    <row r="22" spans="1:16" x14ac:dyDescent="0.3">
      <c r="A22" s="1">
        <f>'DECISION TREE 2'!$E$22</f>
        <v>6</v>
      </c>
      <c r="B22" s="2" t="s">
        <v>71</v>
      </c>
      <c r="C22" s="1">
        <v>0</v>
      </c>
      <c r="H22" s="1" t="s">
        <v>41</v>
      </c>
      <c r="I22" s="1" t="s">
        <v>41</v>
      </c>
      <c r="J22" s="1">
        <f>'DECISION TREE 2'!$D$22</f>
        <v>6</v>
      </c>
      <c r="K22" s="1">
        <f>'DECISION TREE 2'!$D$21</f>
        <v>0.20507812500000006</v>
      </c>
      <c r="L22" s="1" t="s">
        <v>48</v>
      </c>
      <c r="M22" s="2" t="s">
        <v>42</v>
      </c>
      <c r="P22" s="1" t="b">
        <v>0</v>
      </c>
    </row>
    <row r="23" spans="1:16" x14ac:dyDescent="0.3">
      <c r="A23" s="1">
        <f>'DECISION TREE 2'!$E$24</f>
        <v>7</v>
      </c>
      <c r="B23" s="2" t="s">
        <v>72</v>
      </c>
      <c r="C23" s="1">
        <v>0</v>
      </c>
      <c r="H23" s="1" t="s">
        <v>41</v>
      </c>
      <c r="I23" s="1" t="s">
        <v>41</v>
      </c>
      <c r="J23" s="1">
        <f>'DECISION TREE 2'!$D$24</f>
        <v>7</v>
      </c>
      <c r="K23" s="1">
        <f>'DECISION TREE 2'!$D$23</f>
        <v>0.11718750000000003</v>
      </c>
      <c r="L23" s="1" t="s">
        <v>48</v>
      </c>
      <c r="M23" s="2" t="s">
        <v>42</v>
      </c>
      <c r="P23" s="1" t="b">
        <v>0</v>
      </c>
    </row>
    <row r="24" spans="1:16" x14ac:dyDescent="0.3">
      <c r="A24" s="1">
        <f>'DECISION TREE 2'!$E$26</f>
        <v>8</v>
      </c>
      <c r="B24" s="2" t="s">
        <v>73</v>
      </c>
      <c r="C24" s="1">
        <v>0</v>
      </c>
      <c r="H24" s="1" t="s">
        <v>41</v>
      </c>
      <c r="I24" s="1" t="s">
        <v>41</v>
      </c>
      <c r="J24" s="1">
        <f>'DECISION TREE 2'!$D$26</f>
        <v>8</v>
      </c>
      <c r="K24" s="1">
        <f>'DECISION TREE 2'!$D$25</f>
        <v>4.3945312499999986E-2</v>
      </c>
      <c r="L24" s="1" t="s">
        <v>48</v>
      </c>
      <c r="M24" s="2" t="s">
        <v>42</v>
      </c>
      <c r="P24" s="1" t="b">
        <v>0</v>
      </c>
    </row>
    <row r="25" spans="1:16" x14ac:dyDescent="0.3">
      <c r="A25" s="1">
        <f>'DECISION TREE 2'!$E$28</f>
        <v>9</v>
      </c>
      <c r="B25" s="2" t="s">
        <v>74</v>
      </c>
      <c r="C25" s="1">
        <v>0</v>
      </c>
      <c r="H25" s="1" t="s">
        <v>41</v>
      </c>
      <c r="I25" s="1" t="s">
        <v>41</v>
      </c>
      <c r="J25" s="1">
        <f>'DECISION TREE 2'!$D$28</f>
        <v>9</v>
      </c>
      <c r="K25" s="1">
        <f>'DECISION TREE 2'!$D$27</f>
        <v>9.7656250000000017E-3</v>
      </c>
      <c r="L25" s="1" t="s">
        <v>48</v>
      </c>
      <c r="M25" s="2" t="s">
        <v>42</v>
      </c>
      <c r="P25" s="1" t="b">
        <v>0</v>
      </c>
    </row>
    <row r="26" spans="1:16" x14ac:dyDescent="0.3">
      <c r="A26" s="1">
        <f>'DECISION TREE 2'!$E$30</f>
        <v>10</v>
      </c>
      <c r="B26" s="2" t="s">
        <v>75</v>
      </c>
      <c r="C26" s="1">
        <v>0</v>
      </c>
      <c r="H26" s="1" t="s">
        <v>41</v>
      </c>
      <c r="I26" s="1" t="s">
        <v>41</v>
      </c>
      <c r="J26" s="1">
        <f>'DECISION TREE 2'!$D$30</f>
        <v>10</v>
      </c>
      <c r="K26" s="1">
        <f>'DECISION TREE 2'!$D$29</f>
        <v>9.765625E-4</v>
      </c>
      <c r="L26" s="1" t="s">
        <v>48</v>
      </c>
      <c r="M26" s="2" t="s">
        <v>42</v>
      </c>
      <c r="P26" s="1" t="b">
        <v>0</v>
      </c>
    </row>
    <row r="27" spans="1:16" x14ac:dyDescent="0.3">
      <c r="A27" s="1">
        <f>'DECISION TREE 2'!$E$40</f>
        <v>2</v>
      </c>
      <c r="B27" s="2" t="s">
        <v>56</v>
      </c>
      <c r="C27" s="1">
        <v>0</v>
      </c>
      <c r="H27" s="1" t="s">
        <v>41</v>
      </c>
      <c r="I27" s="1" t="s">
        <v>41</v>
      </c>
      <c r="J27" s="1">
        <f>'DECISION TREE 2'!$D$40</f>
        <v>2</v>
      </c>
      <c r="K27" s="1">
        <f>'DECISION TREE 2'!$D$39</f>
        <v>8.7890625000000042E-2</v>
      </c>
      <c r="L27" s="1" t="s">
        <v>49</v>
      </c>
      <c r="M27" s="2" t="s">
        <v>42</v>
      </c>
      <c r="P27" s="1" t="b">
        <v>0</v>
      </c>
    </row>
    <row r="28" spans="1:16" x14ac:dyDescent="0.3">
      <c r="A28" s="1">
        <f>'DECISION TREE 2'!$E$42</f>
        <v>3</v>
      </c>
      <c r="B28" s="2" t="s">
        <v>57</v>
      </c>
      <c r="C28" s="1">
        <v>0</v>
      </c>
      <c r="H28" s="1" t="s">
        <v>41</v>
      </c>
      <c r="I28" s="1" t="s">
        <v>41</v>
      </c>
      <c r="J28" s="1">
        <f>'DECISION TREE 2'!$D$42</f>
        <v>3</v>
      </c>
      <c r="K28" s="1">
        <f>'DECISION TREE 2'!$D$41</f>
        <v>0.26367187499999994</v>
      </c>
      <c r="L28" s="1" t="s">
        <v>49</v>
      </c>
      <c r="M28" s="2" t="s">
        <v>42</v>
      </c>
      <c r="P28" s="1" t="b">
        <v>0</v>
      </c>
    </row>
    <row r="29" spans="1:16" x14ac:dyDescent="0.3">
      <c r="A29" s="1">
        <f>'DECISION TREE 2'!$E$44</f>
        <v>4</v>
      </c>
      <c r="B29" s="2" t="s">
        <v>58</v>
      </c>
      <c r="C29" s="1">
        <v>0</v>
      </c>
      <c r="H29" s="1" t="s">
        <v>41</v>
      </c>
      <c r="I29" s="1" t="s">
        <v>41</v>
      </c>
      <c r="J29" s="1">
        <f>'DECISION TREE 2'!$D$44</f>
        <v>4</v>
      </c>
      <c r="K29" s="1">
        <f>'DECISION TREE 2'!$D$43</f>
        <v>0.3955078125</v>
      </c>
      <c r="L29" s="1" t="s">
        <v>49</v>
      </c>
      <c r="M29" s="2" t="s">
        <v>42</v>
      </c>
      <c r="P29" s="1" t="b">
        <v>0</v>
      </c>
    </row>
    <row r="30" spans="1:16" x14ac:dyDescent="0.3">
      <c r="A30" s="1">
        <f>'DECISION TREE 2'!$E$46</f>
        <v>5</v>
      </c>
      <c r="B30" s="2" t="s">
        <v>70</v>
      </c>
      <c r="C30" s="1">
        <v>0</v>
      </c>
      <c r="H30" s="1" t="s">
        <v>41</v>
      </c>
      <c r="I30" s="1" t="s">
        <v>41</v>
      </c>
      <c r="J30" s="1">
        <f>'DECISION TREE 2'!$D$46</f>
        <v>5</v>
      </c>
      <c r="K30" s="1">
        <f>'DECISION TREE 2'!$D$45</f>
        <v>0.23730468750000006</v>
      </c>
      <c r="L30" s="1" t="s">
        <v>49</v>
      </c>
      <c r="M30" s="2" t="s">
        <v>42</v>
      </c>
      <c r="P30" s="1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workbookViewId="0">
      <selection activeCell="C16" sqref="C16"/>
    </sheetView>
  </sheetViews>
  <sheetFormatPr defaultRowHeight="14.4" x14ac:dyDescent="0.3"/>
  <cols>
    <col min="2" max="2" width="12.6640625" customWidth="1"/>
    <col min="3" max="3" width="11.77734375" customWidth="1"/>
    <col min="4" max="5" width="10.44140625" customWidth="1"/>
    <col min="7" max="7" width="20.77734375" customWidth="1"/>
    <col min="8" max="8" width="23.109375" customWidth="1"/>
    <col min="9" max="9" width="16.77734375" customWidth="1"/>
  </cols>
  <sheetData>
    <row r="2" spans="2:9" ht="15" thickBot="1" x14ac:dyDescent="0.35"/>
    <row r="3" spans="2:9" ht="14.4" customHeight="1" x14ac:dyDescent="0.3">
      <c r="B3" s="14" t="s">
        <v>59</v>
      </c>
      <c r="C3" s="14" t="s">
        <v>46</v>
      </c>
      <c r="D3" s="26" t="s">
        <v>53</v>
      </c>
      <c r="E3" s="20" t="s">
        <v>64</v>
      </c>
      <c r="H3" s="12">
        <f>C8</f>
        <v>9.765625E-4</v>
      </c>
      <c r="I3" s="6">
        <f>_xll.PTreeNodeProbability(treeCalc_6!$F$2,2)</f>
        <v>9.7656249999999978E-4</v>
      </c>
    </row>
    <row r="4" spans="2:9" ht="14.4" customHeight="1" thickBot="1" x14ac:dyDescent="0.35">
      <c r="B4" s="24" t="s">
        <v>50</v>
      </c>
      <c r="C4" s="24">
        <f>'DECISION TREE 1'!C4</f>
        <v>0.5</v>
      </c>
      <c r="D4" s="24">
        <v>10</v>
      </c>
      <c r="E4" s="24">
        <f>'DECISION TREE 1'!G4</f>
        <v>1</v>
      </c>
      <c r="H4" s="18">
        <f>F8</f>
        <v>0</v>
      </c>
      <c r="I4" s="5">
        <f>_xll.PTreeNodeValue(treeCalc_6!$F$2,2)</f>
        <v>0</v>
      </c>
    </row>
    <row r="5" spans="2:9" ht="14.4" customHeight="1" x14ac:dyDescent="0.3">
      <c r="G5" s="7"/>
      <c r="H5" s="11" t="s">
        <v>47</v>
      </c>
    </row>
    <row r="6" spans="2:9" ht="14.4" customHeight="1" thickBot="1" x14ac:dyDescent="0.35">
      <c r="B6" s="15" t="s">
        <v>50</v>
      </c>
      <c r="C6" s="15"/>
      <c r="D6" s="19">
        <f>'DECISION TREE 1'!E4</f>
        <v>1</v>
      </c>
      <c r="E6" s="32"/>
      <c r="G6" s="7"/>
      <c r="H6" s="27">
        <f>_xll.PTreeNodeValue(treeCalc_6!$F$2,1)</f>
        <v>5</v>
      </c>
    </row>
    <row r="7" spans="2:9" ht="14.4" customHeight="1" x14ac:dyDescent="0.3">
      <c r="B7" s="20" t="s">
        <v>60</v>
      </c>
      <c r="C7" s="20" t="s">
        <v>61</v>
      </c>
      <c r="D7" s="20" t="s">
        <v>62</v>
      </c>
      <c r="E7" s="20" t="s">
        <v>63</v>
      </c>
      <c r="F7" s="20" t="s">
        <v>63</v>
      </c>
      <c r="H7" s="12">
        <f>C9</f>
        <v>9.7656250000000017E-3</v>
      </c>
      <c r="I7" s="6">
        <f>_xll.PTreeNodeProbability(treeCalc_6!$F$2,3)</f>
        <v>9.765625E-3</v>
      </c>
    </row>
    <row r="8" spans="2:9" ht="14.4" customHeight="1" x14ac:dyDescent="0.3">
      <c r="B8" s="4">
        <v>0</v>
      </c>
      <c r="C8" s="16">
        <f t="shared" ref="C8:C18" si="0">_xlfn.BINOM.DIST(B8,$D$4,$C$4,0)</f>
        <v>9.765625E-4</v>
      </c>
      <c r="D8" s="17">
        <f>B8*$D$6</f>
        <v>0</v>
      </c>
      <c r="E8" s="37">
        <f>(1-EXP(-$D8/$E$4))/$A$38</f>
        <v>0</v>
      </c>
      <c r="F8" s="37">
        <f>IF('DECISION TREE 1'!$G$1,'COIN 1'!D8,'COIN 1'!E8)</f>
        <v>0</v>
      </c>
      <c r="H8" s="18">
        <f>F9</f>
        <v>1</v>
      </c>
      <c r="I8" s="5">
        <f>_xll.PTreeNodeValue(treeCalc_6!$F$2,3)</f>
        <v>1</v>
      </c>
    </row>
    <row r="9" spans="2:9" ht="14.4" customHeight="1" x14ac:dyDescent="0.3">
      <c r="B9" s="4">
        <f>B8+1</f>
        <v>1</v>
      </c>
      <c r="C9" s="16">
        <f t="shared" si="0"/>
        <v>9.7656250000000017E-3</v>
      </c>
      <c r="D9" s="17">
        <f t="shared" ref="D9:D18" si="1">B9*$D$6</f>
        <v>1</v>
      </c>
      <c r="E9" s="37">
        <f t="shared" ref="E9:E18" si="2">(1-EXP(-$D9/$E$4))/$A$38</f>
        <v>0.63212055882855767</v>
      </c>
      <c r="F9" s="37">
        <f>IF('DECISION TREE 1'!$G$1,'COIN 1'!D9,'COIN 1'!E9)</f>
        <v>1</v>
      </c>
      <c r="H9" s="12">
        <f>C10</f>
        <v>4.3945312499999972E-2</v>
      </c>
      <c r="I9" s="6">
        <f>_xll.PTreeNodeProbability(treeCalc_6!$F$2,4)</f>
        <v>4.3945312499999965E-2</v>
      </c>
    </row>
    <row r="10" spans="2:9" ht="14.4" customHeight="1" x14ac:dyDescent="0.3">
      <c r="B10" s="4">
        <f>B9+1</f>
        <v>2</v>
      </c>
      <c r="C10" s="16">
        <f t="shared" si="0"/>
        <v>4.3945312499999972E-2</v>
      </c>
      <c r="D10" s="17">
        <f t="shared" si="1"/>
        <v>2</v>
      </c>
      <c r="E10" s="37">
        <f t="shared" si="2"/>
        <v>0.8646647167633873</v>
      </c>
      <c r="F10" s="37">
        <f>IF('DECISION TREE 1'!$G$1,'COIN 1'!D10,'COIN 1'!E10)</f>
        <v>2</v>
      </c>
      <c r="H10" s="18">
        <f>F10</f>
        <v>2</v>
      </c>
      <c r="I10" s="5">
        <f>_xll.PTreeNodeValue(treeCalc_6!$F$2,4)</f>
        <v>2</v>
      </c>
    </row>
    <row r="11" spans="2:9" ht="14.4" customHeight="1" x14ac:dyDescent="0.3">
      <c r="B11" s="4">
        <f t="shared" ref="B11:B17" si="3">B10+1</f>
        <v>3</v>
      </c>
      <c r="C11" s="16">
        <f t="shared" si="0"/>
        <v>0.11718750000000003</v>
      </c>
      <c r="D11" s="17">
        <f t="shared" si="1"/>
        <v>3</v>
      </c>
      <c r="E11" s="37">
        <f t="shared" si="2"/>
        <v>0.95021293163213605</v>
      </c>
      <c r="F11" s="37">
        <f>IF('DECISION TREE 1'!$G$1,'COIN 1'!D11,'COIN 1'!E11)</f>
        <v>3</v>
      </c>
      <c r="H11" s="12">
        <f>C11</f>
        <v>0.11718750000000003</v>
      </c>
      <c r="I11" s="6">
        <f>_xll.PTreeNodeProbability(treeCalc_6!$F$2,5)</f>
        <v>0.1171875</v>
      </c>
    </row>
    <row r="12" spans="2:9" ht="14.4" customHeight="1" x14ac:dyDescent="0.3">
      <c r="B12" s="4">
        <f t="shared" si="3"/>
        <v>4</v>
      </c>
      <c r="C12" s="16">
        <f t="shared" si="0"/>
        <v>0.20507812500000006</v>
      </c>
      <c r="D12" s="17">
        <f t="shared" si="1"/>
        <v>4</v>
      </c>
      <c r="E12" s="37">
        <f t="shared" si="2"/>
        <v>0.98168436111126578</v>
      </c>
      <c r="F12" s="37">
        <f>IF('DECISION TREE 1'!$G$1,'COIN 1'!D12,'COIN 1'!E12)</f>
        <v>4</v>
      </c>
      <c r="H12" s="18">
        <f>F11</f>
        <v>3</v>
      </c>
      <c r="I12" s="5">
        <f>_xll.PTreeNodeValue(treeCalc_6!$F$2,5)</f>
        <v>3</v>
      </c>
    </row>
    <row r="13" spans="2:9" ht="14.4" customHeight="1" x14ac:dyDescent="0.3">
      <c r="B13" s="4">
        <f t="shared" si="3"/>
        <v>5</v>
      </c>
      <c r="C13" s="16">
        <f t="shared" si="0"/>
        <v>0.24609375000000008</v>
      </c>
      <c r="D13" s="17">
        <f t="shared" si="1"/>
        <v>5</v>
      </c>
      <c r="E13" s="37">
        <f t="shared" si="2"/>
        <v>0.99326205300091452</v>
      </c>
      <c r="F13" s="37">
        <f>IF('DECISION TREE 1'!$G$1,'COIN 1'!D13,'COIN 1'!E13)</f>
        <v>5</v>
      </c>
      <c r="H13" s="12">
        <f>C12</f>
        <v>0.20507812500000006</v>
      </c>
      <c r="I13" s="6">
        <f>_xll.PTreeNodeProbability(treeCalc_6!$F$2,6)</f>
        <v>0.205078125</v>
      </c>
    </row>
    <row r="14" spans="2:9" ht="14.4" customHeight="1" x14ac:dyDescent="0.3">
      <c r="B14" s="4">
        <f t="shared" si="3"/>
        <v>6</v>
      </c>
      <c r="C14" s="16">
        <f t="shared" si="0"/>
        <v>0.20507812500000006</v>
      </c>
      <c r="D14" s="17">
        <f t="shared" si="1"/>
        <v>6</v>
      </c>
      <c r="E14" s="37">
        <f t="shared" si="2"/>
        <v>0.99752124782333362</v>
      </c>
      <c r="F14" s="37">
        <f>IF('DECISION TREE 1'!$G$1,'COIN 1'!D14,'COIN 1'!E14)</f>
        <v>6</v>
      </c>
      <c r="H14" s="18">
        <f>F12</f>
        <v>4</v>
      </c>
      <c r="I14" s="5">
        <f>_xll.PTreeNodeValue(treeCalc_6!$F$2,6)</f>
        <v>4</v>
      </c>
    </row>
    <row r="15" spans="2:9" ht="14.4" customHeight="1" x14ac:dyDescent="0.3">
      <c r="B15" s="4">
        <f t="shared" si="3"/>
        <v>7</v>
      </c>
      <c r="C15" s="16">
        <f t="shared" si="0"/>
        <v>0.11718750000000003</v>
      </c>
      <c r="D15" s="17">
        <f t="shared" si="1"/>
        <v>7</v>
      </c>
      <c r="E15" s="37">
        <f t="shared" si="2"/>
        <v>0.99908811803444553</v>
      </c>
      <c r="F15" s="37">
        <f>IF('DECISION TREE 1'!$G$1,'COIN 1'!D15,'COIN 1'!E15)</f>
        <v>7</v>
      </c>
      <c r="H15" s="12">
        <f>C13</f>
        <v>0.24609375000000008</v>
      </c>
      <c r="I15" s="6">
        <f>_xll.PTreeNodeProbability(treeCalc_6!$F$2,7)</f>
        <v>0.24609375000000003</v>
      </c>
    </row>
    <row r="16" spans="2:9" ht="14.4" customHeight="1" x14ac:dyDescent="0.3">
      <c r="B16" s="4">
        <f t="shared" si="3"/>
        <v>8</v>
      </c>
      <c r="C16" s="16">
        <f t="shared" si="0"/>
        <v>4.3945312499999986E-2</v>
      </c>
      <c r="D16" s="17">
        <f t="shared" si="1"/>
        <v>8</v>
      </c>
      <c r="E16" s="37">
        <f t="shared" si="2"/>
        <v>0.99966453737209748</v>
      </c>
      <c r="F16" s="37">
        <f>IF('DECISION TREE 1'!$G$1,'COIN 1'!D16,'COIN 1'!E16)</f>
        <v>8</v>
      </c>
      <c r="H16" s="18">
        <f>F13</f>
        <v>5</v>
      </c>
      <c r="I16" s="5">
        <f>_xll.PTreeNodeValue(treeCalc_6!$F$2,7)</f>
        <v>5</v>
      </c>
    </row>
    <row r="17" spans="2:9" ht="14.4" customHeight="1" x14ac:dyDescent="0.3">
      <c r="B17" s="4">
        <f t="shared" si="3"/>
        <v>9</v>
      </c>
      <c r="C17" s="16">
        <f t="shared" si="0"/>
        <v>9.7656250000000017E-3</v>
      </c>
      <c r="D17" s="17">
        <f t="shared" si="1"/>
        <v>9</v>
      </c>
      <c r="E17" s="37">
        <f t="shared" si="2"/>
        <v>0.99987659019591335</v>
      </c>
      <c r="F17" s="37">
        <f>IF('DECISION TREE 1'!$G$1,'COIN 1'!D17,'COIN 1'!E17)</f>
        <v>9</v>
      </c>
      <c r="H17" s="12">
        <f>C14</f>
        <v>0.20507812500000006</v>
      </c>
      <c r="I17" s="6">
        <f>_xll.PTreeNodeProbability(treeCalc_6!$F$2,8)</f>
        <v>0.205078125</v>
      </c>
    </row>
    <row r="18" spans="2:9" ht="14.4" customHeight="1" x14ac:dyDescent="0.3">
      <c r="B18" s="21">
        <f>B17+1</f>
        <v>10</v>
      </c>
      <c r="C18" s="22">
        <f t="shared" si="0"/>
        <v>9.765625E-4</v>
      </c>
      <c r="D18" s="23">
        <f t="shared" si="1"/>
        <v>10</v>
      </c>
      <c r="E18" s="37">
        <f t="shared" si="2"/>
        <v>0.99995460007023751</v>
      </c>
      <c r="F18" s="37">
        <f>IF('DECISION TREE 1'!$G$1,'COIN 1'!D18,'COIN 1'!E18)</f>
        <v>10</v>
      </c>
      <c r="H18" s="18">
        <f>F14</f>
        <v>6</v>
      </c>
      <c r="I18" s="5">
        <f>_xll.PTreeNodeValue(treeCalc_6!$F$2,8)</f>
        <v>6</v>
      </c>
    </row>
    <row r="19" spans="2:9" ht="14.4" customHeight="1" thickBot="1" x14ac:dyDescent="0.35">
      <c r="B19" s="24"/>
      <c r="C19" s="25">
        <f>SUM(C8:C18)</f>
        <v>1.0000000000000002</v>
      </c>
      <c r="D19" s="31">
        <f>SUMPRODUCT($C$8:$C$18,D8:D18)</f>
        <v>5.0000000000000018</v>
      </c>
      <c r="E19" s="38">
        <f>SUMPRODUCT($C$8:$C$18,E8:E18)</f>
        <v>0.97760359738173641</v>
      </c>
      <c r="F19" s="38">
        <f>SUMPRODUCT($C$8:$C$18,F8:F18)</f>
        <v>5.0000000000000018</v>
      </c>
      <c r="H19" s="12">
        <f>C15</f>
        <v>0.11718750000000003</v>
      </c>
      <c r="I19" s="6">
        <f>_xll.PTreeNodeProbability(treeCalc_6!$F$2,9)</f>
        <v>0.1171875</v>
      </c>
    </row>
    <row r="20" spans="2:9" ht="14.4" customHeight="1" x14ac:dyDescent="0.3">
      <c r="H20" s="18">
        <f>F15</f>
        <v>7</v>
      </c>
      <c r="I20" s="5">
        <f>_xll.PTreeNodeValue(treeCalc_6!$F$2,9)</f>
        <v>7</v>
      </c>
    </row>
    <row r="21" spans="2:9" ht="14.4" customHeight="1" x14ac:dyDescent="0.3">
      <c r="H21" s="12">
        <f>C16</f>
        <v>4.3945312499999986E-2</v>
      </c>
      <c r="I21" s="6">
        <f>_xll.PTreeNodeProbability(treeCalc_6!$F$2,10)</f>
        <v>4.3945312499999979E-2</v>
      </c>
    </row>
    <row r="22" spans="2:9" ht="14.4" customHeight="1" x14ac:dyDescent="0.3">
      <c r="H22" s="18">
        <f>F16</f>
        <v>8</v>
      </c>
      <c r="I22" s="5">
        <f>_xll.PTreeNodeValue(treeCalc_6!$F$2,10)</f>
        <v>8</v>
      </c>
    </row>
    <row r="23" spans="2:9" ht="14.4" customHeight="1" x14ac:dyDescent="0.3">
      <c r="H23" s="12">
        <f>C17</f>
        <v>9.7656250000000017E-3</v>
      </c>
      <c r="I23" s="6">
        <f>_xll.PTreeNodeProbability(treeCalc_6!$F$2,11)</f>
        <v>9.765625E-3</v>
      </c>
    </row>
    <row r="24" spans="2:9" ht="14.4" customHeight="1" x14ac:dyDescent="0.3">
      <c r="H24" s="18">
        <f>F17</f>
        <v>9</v>
      </c>
      <c r="I24" s="5">
        <f>_xll.PTreeNodeValue(treeCalc_6!$F$2,11)</f>
        <v>9</v>
      </c>
    </row>
    <row r="25" spans="2:9" ht="14.4" customHeight="1" x14ac:dyDescent="0.3">
      <c r="H25" s="12">
        <f>C18</f>
        <v>9.765625E-4</v>
      </c>
      <c r="I25" s="6">
        <f>_xll.PTreeNodeProbability(treeCalc_6!$F$2,12)</f>
        <v>9.7656249999999978E-4</v>
      </c>
    </row>
    <row r="26" spans="2:9" ht="14.4" customHeight="1" x14ac:dyDescent="0.3">
      <c r="H26" s="18">
        <f>F18</f>
        <v>10</v>
      </c>
      <c r="I26" s="5">
        <f>_xll.PTreeNodeValue(treeCalc_6!$F$2,12)</f>
        <v>10</v>
      </c>
    </row>
    <row r="37" spans="1:1" x14ac:dyDescent="0.3">
      <c r="A37" s="35">
        <f>MAX(E8:E18)</f>
        <v>0.99995460007023751</v>
      </c>
    </row>
    <row r="38" spans="1:1" x14ac:dyDescent="0.3">
      <c r="A38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G15" sqref="G15"/>
    </sheetView>
  </sheetViews>
  <sheetFormatPr defaultRowHeight="14.4" x14ac:dyDescent="0.3"/>
  <cols>
    <col min="2" max="2" width="12.6640625" customWidth="1"/>
    <col min="3" max="3" width="11.77734375" customWidth="1"/>
    <col min="4" max="5" width="10.44140625" customWidth="1"/>
    <col min="7" max="7" width="22.6640625" customWidth="1"/>
    <col min="8" max="8" width="23.109375" customWidth="1"/>
    <col min="9" max="9" width="16.77734375" customWidth="1"/>
  </cols>
  <sheetData>
    <row r="2" spans="2:9" ht="15" thickBot="1" x14ac:dyDescent="0.35"/>
    <row r="3" spans="2:9" ht="14.4" customHeight="1" x14ac:dyDescent="0.3">
      <c r="B3" s="14" t="s">
        <v>59</v>
      </c>
      <c r="C3" s="14" t="s">
        <v>46</v>
      </c>
      <c r="D3" s="26" t="s">
        <v>53</v>
      </c>
      <c r="E3" s="20" t="s">
        <v>64</v>
      </c>
      <c r="H3" s="12">
        <f>C8</f>
        <v>9.765625E-4</v>
      </c>
      <c r="I3" s="6">
        <f>_xll.PTreeNodeProbability(treeCalc_7!$F$2,2)</f>
        <v>9.765625E-4</v>
      </c>
    </row>
    <row r="4" spans="2:9" ht="14.4" customHeight="1" thickBot="1" x14ac:dyDescent="0.35">
      <c r="B4" s="24" t="s">
        <v>51</v>
      </c>
      <c r="C4" s="24">
        <f>'DECISION TREE 1'!C5</f>
        <v>0.75</v>
      </c>
      <c r="D4" s="24">
        <v>5</v>
      </c>
      <c r="E4" s="24">
        <f>'DECISION TREE 1'!G5</f>
        <v>1</v>
      </c>
      <c r="H4" s="18">
        <f>F8</f>
        <v>0</v>
      </c>
      <c r="I4" s="5">
        <f>_xll.PTreeNodeValue(treeCalc_7!$F$2,2)</f>
        <v>0</v>
      </c>
    </row>
    <row r="5" spans="2:9" ht="14.4" customHeight="1" x14ac:dyDescent="0.3">
      <c r="G5" s="7"/>
      <c r="H5" s="11" t="s">
        <v>47</v>
      </c>
    </row>
    <row r="6" spans="2:9" ht="14.4" customHeight="1" thickBot="1" x14ac:dyDescent="0.35">
      <c r="B6" s="15" t="s">
        <v>51</v>
      </c>
      <c r="C6" s="15"/>
      <c r="D6" s="19">
        <f>'DECISION TREE 1'!E5</f>
        <v>1</v>
      </c>
      <c r="E6" s="19"/>
      <c r="F6" s="13"/>
      <c r="G6" s="7"/>
      <c r="H6" s="27">
        <f>_xll.PTreeNodeValue(treeCalc_7!$F$2,1)</f>
        <v>3.75</v>
      </c>
    </row>
    <row r="7" spans="2:9" ht="14.4" customHeight="1" x14ac:dyDescent="0.3">
      <c r="B7" s="20" t="s">
        <v>60</v>
      </c>
      <c r="C7" s="20" t="s">
        <v>61</v>
      </c>
      <c r="D7" s="20" t="s">
        <v>62</v>
      </c>
      <c r="E7" s="20" t="s">
        <v>63</v>
      </c>
      <c r="F7" s="20" t="s">
        <v>63</v>
      </c>
      <c r="H7" s="12">
        <f>C9</f>
        <v>1.4648437500000005E-2</v>
      </c>
      <c r="I7" s="6">
        <f>_xll.PTreeNodeProbability(treeCalc_7!$F$2,3)</f>
        <v>1.4648437500000005E-2</v>
      </c>
    </row>
    <row r="8" spans="2:9" ht="14.4" customHeight="1" x14ac:dyDescent="0.3">
      <c r="B8" s="4">
        <v>0</v>
      </c>
      <c r="C8" s="16">
        <f t="shared" ref="C8:C13" si="0">_xlfn.BINOM.DIST(B8,$D$4,$C$4,0)</f>
        <v>9.765625E-4</v>
      </c>
      <c r="D8" s="17">
        <f>B8*$D$6</f>
        <v>0</v>
      </c>
      <c r="E8" s="37">
        <f>1-EXP(-D8/$E$4)</f>
        <v>0</v>
      </c>
      <c r="F8" s="37">
        <f>IF('DECISION TREE 1'!$G$1=1,'COIN 2'!D8,E8)</f>
        <v>0</v>
      </c>
      <c r="H8" s="18">
        <f>F9</f>
        <v>1</v>
      </c>
      <c r="I8" s="5">
        <f>_xll.PTreeNodeValue(treeCalc_7!$F$2,3)</f>
        <v>1</v>
      </c>
    </row>
    <row r="9" spans="2:9" ht="14.4" customHeight="1" x14ac:dyDescent="0.3">
      <c r="B9" s="4">
        <f>B8+1</f>
        <v>1</v>
      </c>
      <c r="C9" s="16">
        <f t="shared" si="0"/>
        <v>1.4648437500000005E-2</v>
      </c>
      <c r="D9" s="17">
        <f t="shared" ref="D9:D13" si="1">B9*$D$6</f>
        <v>1</v>
      </c>
      <c r="E9" s="37">
        <f t="shared" ref="E9:E13" si="2">1-EXP(-D9/$E$4)</f>
        <v>0.63212055882855767</v>
      </c>
      <c r="F9" s="37">
        <f>IF('DECISION TREE 1'!$G$1=1,'COIN 2'!D9,E9)</f>
        <v>1</v>
      </c>
      <c r="H9" s="12">
        <f>C10</f>
        <v>8.7890625000000042E-2</v>
      </c>
      <c r="I9" s="6">
        <f>_xll.PTreeNodeProbability(treeCalc_7!$F$2,4)</f>
        <v>8.7890625000000042E-2</v>
      </c>
    </row>
    <row r="10" spans="2:9" ht="14.4" customHeight="1" x14ac:dyDescent="0.3">
      <c r="B10" s="4">
        <f>B9+1</f>
        <v>2</v>
      </c>
      <c r="C10" s="16">
        <f t="shared" si="0"/>
        <v>8.7890625000000042E-2</v>
      </c>
      <c r="D10" s="17">
        <f t="shared" si="1"/>
        <v>2</v>
      </c>
      <c r="E10" s="37">
        <f t="shared" si="2"/>
        <v>0.8646647167633873</v>
      </c>
      <c r="F10" s="37">
        <f>IF('DECISION TREE 1'!$G$1=1,'COIN 2'!D10,E10)</f>
        <v>2</v>
      </c>
      <c r="H10" s="18">
        <f>F10</f>
        <v>2</v>
      </c>
      <c r="I10" s="5">
        <f>_xll.PTreeNodeValue(treeCalc_7!$F$2,4)</f>
        <v>2</v>
      </c>
    </row>
    <row r="11" spans="2:9" ht="14.4" customHeight="1" x14ac:dyDescent="0.3">
      <c r="B11" s="4">
        <f>B10+1</f>
        <v>3</v>
      </c>
      <c r="C11" s="16">
        <f t="shared" si="0"/>
        <v>0.26367187499999994</v>
      </c>
      <c r="D11" s="17">
        <f t="shared" si="1"/>
        <v>3</v>
      </c>
      <c r="E11" s="37">
        <f t="shared" si="2"/>
        <v>0.95021293163213605</v>
      </c>
      <c r="F11" s="37">
        <f>IF('DECISION TREE 1'!$G$1=1,'COIN 2'!D11,E11)</f>
        <v>3</v>
      </c>
      <c r="H11" s="12">
        <f>C11</f>
        <v>0.26367187499999994</v>
      </c>
      <c r="I11" s="6">
        <f>_xll.PTreeNodeProbability(treeCalc_7!$F$2,5)</f>
        <v>0.26367187499999994</v>
      </c>
    </row>
    <row r="12" spans="2:9" ht="14.4" customHeight="1" x14ac:dyDescent="0.3">
      <c r="B12" s="4">
        <f>B11+1</f>
        <v>4</v>
      </c>
      <c r="C12" s="16">
        <f t="shared" si="0"/>
        <v>0.3955078125</v>
      </c>
      <c r="D12" s="17">
        <f t="shared" si="1"/>
        <v>4</v>
      </c>
      <c r="E12" s="37">
        <f t="shared" si="2"/>
        <v>0.98168436111126578</v>
      </c>
      <c r="F12" s="37">
        <f>IF('DECISION TREE 1'!$G$1=1,'COIN 2'!D12,E12)</f>
        <v>4</v>
      </c>
      <c r="H12" s="18">
        <f>F11</f>
        <v>3</v>
      </c>
      <c r="I12" s="5">
        <f>_xll.PTreeNodeValue(treeCalc_7!$F$2,5)</f>
        <v>3</v>
      </c>
    </row>
    <row r="13" spans="2:9" ht="14.4" customHeight="1" x14ac:dyDescent="0.3">
      <c r="B13" s="21">
        <f>B12+1</f>
        <v>5</v>
      </c>
      <c r="C13" s="22">
        <f t="shared" si="0"/>
        <v>0.23730468750000006</v>
      </c>
      <c r="D13" s="23">
        <f t="shared" si="1"/>
        <v>5</v>
      </c>
      <c r="E13" s="39">
        <f t="shared" si="2"/>
        <v>0.99326205300091452</v>
      </c>
      <c r="F13" s="39">
        <f>IF('DECISION TREE 1'!$G$1=1,'COIN 2'!D13,E13)</f>
        <v>5</v>
      </c>
      <c r="H13" s="12">
        <f>C12</f>
        <v>0.3955078125</v>
      </c>
      <c r="I13" s="6">
        <f>_xll.PTreeNodeProbability(treeCalc_7!$F$2,6)</f>
        <v>0.3955078125</v>
      </c>
    </row>
    <row r="14" spans="2:9" ht="14.4" customHeight="1" thickBot="1" x14ac:dyDescent="0.35">
      <c r="B14" s="24"/>
      <c r="C14" s="25">
        <f>SUM(C8:C13)</f>
        <v>1</v>
      </c>
      <c r="D14" s="31">
        <f>SUMPRODUCT($C$8:$C$13,D8:D13)</f>
        <v>3.75</v>
      </c>
      <c r="E14" s="38">
        <f>SUMPRODUCT($C$8:$C$13,E8:E13)</f>
        <v>0.95976950152450669</v>
      </c>
      <c r="F14" s="38">
        <f>IF('DECISION TREE 1'!$G$1=1,'COIN 2'!D14,E14)</f>
        <v>3.75</v>
      </c>
      <c r="H14" s="18">
        <f>F12</f>
        <v>4</v>
      </c>
      <c r="I14" s="5">
        <f>_xll.PTreeNodeValue(treeCalc_7!$F$2,6)</f>
        <v>4</v>
      </c>
    </row>
    <row r="15" spans="2:9" ht="14.4" customHeight="1" x14ac:dyDescent="0.3">
      <c r="H15" s="12">
        <f>C13</f>
        <v>0.23730468750000006</v>
      </c>
      <c r="I15" s="6">
        <f>_xll.PTreeNodeProbability(treeCalc_7!$F$2,7)</f>
        <v>0.23730468750000006</v>
      </c>
    </row>
    <row r="16" spans="2:9" ht="14.4" customHeight="1" x14ac:dyDescent="0.3">
      <c r="B16" s="4"/>
      <c r="C16" s="16"/>
      <c r="D16" s="17">
        <v>1500</v>
      </c>
      <c r="E16" s="17"/>
      <c r="H16" s="18">
        <f>F13</f>
        <v>5</v>
      </c>
      <c r="I16" s="5">
        <f>_xll.PTreeNodeValue(treeCalc_7!$F$2,7)</f>
        <v>5</v>
      </c>
    </row>
  </sheetData>
  <pageMargins left="0.7" right="0.7" top="0.75" bottom="0.75" header="0.3" footer="0.3"/>
  <pageSetup orientation="portrait" verticalDpi="60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D15" sqref="D15"/>
    </sheetView>
  </sheetViews>
  <sheetFormatPr defaultRowHeight="14.4" x14ac:dyDescent="0.3"/>
  <cols>
    <col min="1" max="1" width="14.21875" customWidth="1"/>
    <col min="2" max="2" width="20.21875" customWidth="1"/>
    <col min="3" max="3" width="24.88671875" customWidth="1"/>
    <col min="4" max="4" width="22.21875" customWidth="1"/>
    <col min="5" max="5" width="17.109375" customWidth="1"/>
    <col min="6" max="6" width="21.109375" customWidth="1"/>
    <col min="7" max="7" width="15.109375" customWidth="1"/>
  </cols>
  <sheetData>
    <row r="1" spans="2:7" x14ac:dyDescent="0.3">
      <c r="F1" s="33" t="s">
        <v>92</v>
      </c>
      <c r="G1" s="34">
        <v>1</v>
      </c>
    </row>
    <row r="2" spans="2:7" ht="15" thickBot="1" x14ac:dyDescent="0.35">
      <c r="B2" s="13"/>
      <c r="C2" s="13"/>
      <c r="D2" s="13"/>
      <c r="E2" s="13"/>
      <c r="F2" s="13"/>
      <c r="G2" s="13"/>
    </row>
    <row r="3" spans="2:7" x14ac:dyDescent="0.3">
      <c r="B3" s="14" t="s">
        <v>59</v>
      </c>
      <c r="C3" s="14" t="s">
        <v>46</v>
      </c>
      <c r="D3" s="14" t="s">
        <v>81</v>
      </c>
      <c r="E3" s="20" t="s">
        <v>84</v>
      </c>
      <c r="F3" s="20" t="s">
        <v>85</v>
      </c>
      <c r="G3" s="20" t="s">
        <v>64</v>
      </c>
    </row>
    <row r="4" spans="2:7" x14ac:dyDescent="0.3">
      <c r="B4" s="4" t="s">
        <v>50</v>
      </c>
      <c r="C4" s="4">
        <v>0.5</v>
      </c>
      <c r="D4" s="4">
        <v>10</v>
      </c>
      <c r="E4" s="17">
        <v>1</v>
      </c>
      <c r="F4" s="17">
        <f>PRODUCT(C4:E4)</f>
        <v>5</v>
      </c>
      <c r="G4" s="4">
        <v>1</v>
      </c>
    </row>
    <row r="5" spans="2:7" ht="15" thickBot="1" x14ac:dyDescent="0.35">
      <c r="B5" s="15" t="s">
        <v>51</v>
      </c>
      <c r="C5" s="15">
        <f>F7*C4</f>
        <v>0.75</v>
      </c>
      <c r="D5" s="15">
        <v>5</v>
      </c>
      <c r="E5" s="19">
        <v>1</v>
      </c>
      <c r="F5" s="19">
        <f>PRODUCT(C5:E5)</f>
        <v>3.75</v>
      </c>
      <c r="G5" s="15">
        <f>G4</f>
        <v>1</v>
      </c>
    </row>
    <row r="6" spans="2:7" ht="15" thickBot="1" x14ac:dyDescent="0.35">
      <c r="E6" s="13"/>
      <c r="F6" s="13"/>
    </row>
    <row r="7" spans="2:7" ht="14.4" customHeight="1" x14ac:dyDescent="0.3">
      <c r="C7" s="10" t="b">
        <f>_xll.PTreeNodeDecision(treeCalc_1!$F$2,2)</f>
        <v>1</v>
      </c>
      <c r="D7" s="28" t="s">
        <v>78</v>
      </c>
      <c r="E7" s="20" t="s">
        <v>86</v>
      </c>
      <c r="F7" s="14">
        <v>1.5</v>
      </c>
    </row>
    <row r="8" spans="2:7" ht="14.4" customHeight="1" thickBot="1" x14ac:dyDescent="0.35">
      <c r="C8" s="7">
        <v>0</v>
      </c>
      <c r="D8" s="36">
        <f>_xll.PTreeNodeValue(treeCalc_1!$F$2,2)</f>
        <v>5</v>
      </c>
      <c r="E8" s="24" t="s">
        <v>87</v>
      </c>
      <c r="F8" s="24">
        <v>2</v>
      </c>
    </row>
    <row r="9" spans="2:7" ht="14.4" customHeight="1" x14ac:dyDescent="0.3">
      <c r="B9" s="7"/>
      <c r="C9" s="8" t="s">
        <v>44</v>
      </c>
      <c r="D9" s="29"/>
    </row>
    <row r="10" spans="2:7" ht="14.4" customHeight="1" x14ac:dyDescent="0.3">
      <c r="B10" s="7"/>
      <c r="C10" s="9">
        <f>_xll.PTreeNodeValue(treeCalc_1!$F$2,1)</f>
        <v>5</v>
      </c>
      <c r="D10" s="29"/>
    </row>
    <row r="11" spans="2:7" ht="14.4" customHeight="1" x14ac:dyDescent="0.3">
      <c r="C11" s="10" t="b">
        <f>_xll.PTreeNodeDecision(treeCalc_1!$F$2,3)</f>
        <v>0</v>
      </c>
      <c r="D11" s="28" t="s">
        <v>78</v>
      </c>
    </row>
    <row r="12" spans="2:7" ht="14.4" customHeight="1" x14ac:dyDescent="0.3">
      <c r="C12" s="7">
        <v>0</v>
      </c>
      <c r="D12" s="36">
        <f>_xll.PTreeNodeValue(treeCalc_1!$F$2,3)</f>
        <v>3.75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6"/>
  <sheetViews>
    <sheetView tabSelected="1" workbookViewId="0">
      <selection activeCell="H11" sqref="H11"/>
    </sheetView>
  </sheetViews>
  <sheetFormatPr defaultRowHeight="14.4" x14ac:dyDescent="0.3"/>
  <cols>
    <col min="1" max="1" width="14.21875" customWidth="1"/>
    <col min="2" max="2" width="20.21875" customWidth="1"/>
    <col min="3" max="3" width="25" customWidth="1"/>
    <col min="4" max="4" width="23.109375" customWidth="1"/>
    <col min="5" max="5" width="17.109375" customWidth="1"/>
    <col min="6" max="6" width="16.44140625" customWidth="1"/>
    <col min="7" max="7" width="15.109375" customWidth="1"/>
    <col min="8" max="8" width="18.44140625" customWidth="1"/>
    <col min="9" max="9" width="16.77734375" customWidth="1"/>
    <col min="10" max="29" width="4.44140625" customWidth="1"/>
  </cols>
  <sheetData>
    <row r="2" spans="2:9" ht="15" thickBot="1" x14ac:dyDescent="0.35">
      <c r="B2" s="13"/>
      <c r="C2" s="13"/>
      <c r="D2" s="13"/>
      <c r="E2" s="13"/>
      <c r="F2" s="13"/>
    </row>
    <row r="3" spans="2:9" x14ac:dyDescent="0.3">
      <c r="B3" s="14" t="s">
        <v>59</v>
      </c>
      <c r="C3" s="14" t="s">
        <v>46</v>
      </c>
      <c r="D3" s="14" t="s">
        <v>81</v>
      </c>
      <c r="E3" s="20" t="s">
        <v>84</v>
      </c>
      <c r="F3" s="20" t="s">
        <v>85</v>
      </c>
      <c r="H3" s="20" t="s">
        <v>86</v>
      </c>
      <c r="I3" s="14">
        <v>1.5</v>
      </c>
    </row>
    <row r="4" spans="2:9" ht="15" thickBot="1" x14ac:dyDescent="0.35">
      <c r="B4" s="4" t="s">
        <v>50</v>
      </c>
      <c r="C4" s="4">
        <v>0.5</v>
      </c>
      <c r="D4" s="4">
        <v>10</v>
      </c>
      <c r="E4" s="17">
        <v>2</v>
      </c>
      <c r="F4" s="17">
        <f>PRODUCT(C4:E4)</f>
        <v>10</v>
      </c>
      <c r="H4" s="24" t="s">
        <v>87</v>
      </c>
      <c r="I4" s="24">
        <v>2</v>
      </c>
    </row>
    <row r="5" spans="2:9" ht="15" thickBot="1" x14ac:dyDescent="0.35">
      <c r="B5" s="15" t="s">
        <v>51</v>
      </c>
      <c r="C5" s="15">
        <f>I3*C4</f>
        <v>0.75</v>
      </c>
      <c r="D5" s="15">
        <v>5</v>
      </c>
      <c r="E5" s="19">
        <f>E4*I4</f>
        <v>4</v>
      </c>
      <c r="F5" s="19">
        <f>PRODUCT(C5:E5)</f>
        <v>15</v>
      </c>
    </row>
    <row r="7" spans="2:9" ht="14.4" customHeight="1" x14ac:dyDescent="0.3">
      <c r="D7" s="12">
        <f>'COIN 1'!H3</f>
        <v>9.765625E-4</v>
      </c>
      <c r="E7" s="6">
        <f>_xll.PTreeNodeProbability(treeCalc_2!$F$2,4)</f>
        <v>9.7656249999999978E-4</v>
      </c>
    </row>
    <row r="8" spans="2:9" ht="14.4" customHeight="1" x14ac:dyDescent="0.3">
      <c r="D8" s="30">
        <f>'COIN 1'!F8</f>
        <v>0</v>
      </c>
      <c r="E8" s="5">
        <f>_xll.PTreeNodeValue(treeCalc_2!$F$2,4)</f>
        <v>0</v>
      </c>
    </row>
    <row r="9" spans="2:9" ht="14.4" customHeight="1" x14ac:dyDescent="0.3">
      <c r="C9" s="10" t="b">
        <f>_xll.PTreeNodeDecision(treeCalc_2!$F$2,2)</f>
        <v>1</v>
      </c>
      <c r="D9" s="11" t="s">
        <v>47</v>
      </c>
    </row>
    <row r="10" spans="2:9" ht="14.4" customHeight="1" x14ac:dyDescent="0.3">
      <c r="C10" s="7">
        <v>0</v>
      </c>
      <c r="D10" s="27">
        <f>_xll.PTreeNodeValue(treeCalc_2!$F$2,2)</f>
        <v>5</v>
      </c>
    </row>
    <row r="11" spans="2:9" ht="14.4" customHeight="1" x14ac:dyDescent="0.3">
      <c r="D11" s="12">
        <f>'COIN 1'!H7</f>
        <v>9.7656250000000017E-3</v>
      </c>
      <c r="E11" s="6">
        <f>_xll.PTreeNodeProbability(treeCalc_2!$F$2,5)</f>
        <v>9.765625E-3</v>
      </c>
    </row>
    <row r="12" spans="2:9" ht="14.4" customHeight="1" x14ac:dyDescent="0.3">
      <c r="D12" s="30">
        <f>'COIN 1'!F9</f>
        <v>1</v>
      </c>
      <c r="E12" s="5">
        <f>_xll.PTreeNodeValue(treeCalc_2!$F$2,5)</f>
        <v>1</v>
      </c>
    </row>
    <row r="13" spans="2:9" ht="14.4" customHeight="1" x14ac:dyDescent="0.3">
      <c r="D13" s="12">
        <f>'COIN 1'!H9</f>
        <v>4.3945312499999972E-2</v>
      </c>
      <c r="E13" s="6">
        <f>_xll.PTreeNodeProbability(treeCalc_2!$F$2,8)</f>
        <v>4.3945312499999965E-2</v>
      </c>
    </row>
    <row r="14" spans="2:9" ht="14.4" customHeight="1" x14ac:dyDescent="0.3">
      <c r="D14" s="30">
        <f>'COIN 1'!F10</f>
        <v>2</v>
      </c>
      <c r="E14" s="5">
        <f>_xll.PTreeNodeValue(treeCalc_2!$F$2,8)</f>
        <v>2</v>
      </c>
    </row>
    <row r="15" spans="2:9" ht="14.4" customHeight="1" x14ac:dyDescent="0.3">
      <c r="D15" s="12">
        <f>'COIN 1'!H11</f>
        <v>0.11718750000000003</v>
      </c>
      <c r="E15" s="6">
        <f>_xll.PTreeNodeProbability(treeCalc_2!$F$2,9)</f>
        <v>0.1171875</v>
      </c>
    </row>
    <row r="16" spans="2:9" ht="14.4" customHeight="1" x14ac:dyDescent="0.3">
      <c r="D16" s="30">
        <f>'COIN 1'!H12</f>
        <v>3</v>
      </c>
      <c r="E16" s="5">
        <f>_xll.PTreeNodeValue(treeCalc_2!$F$2,9)</f>
        <v>3</v>
      </c>
    </row>
    <row r="17" spans="2:5" ht="14.4" customHeight="1" x14ac:dyDescent="0.3">
      <c r="D17" s="12">
        <f>'COIN 1'!H13</f>
        <v>0.20507812500000006</v>
      </c>
      <c r="E17" s="6">
        <f>_xll.PTreeNodeProbability(treeCalc_2!$F$2,10)</f>
        <v>0.205078125</v>
      </c>
    </row>
    <row r="18" spans="2:5" ht="14.4" customHeight="1" x14ac:dyDescent="0.3">
      <c r="D18" s="30">
        <f>'COIN 1'!F12</f>
        <v>4</v>
      </c>
      <c r="E18" s="5">
        <f>_xll.PTreeNodeValue(treeCalc_2!$F$2,10)</f>
        <v>4</v>
      </c>
    </row>
    <row r="19" spans="2:5" ht="14.4" customHeight="1" x14ac:dyDescent="0.3">
      <c r="D19" s="12">
        <f>'COIN 1'!H15</f>
        <v>0.24609375000000008</v>
      </c>
      <c r="E19" s="6">
        <f>_xll.PTreeNodeProbability(treeCalc_2!$F$2,11)</f>
        <v>0.24609375000000003</v>
      </c>
    </row>
    <row r="20" spans="2:5" ht="14.4" customHeight="1" x14ac:dyDescent="0.3">
      <c r="D20" s="30">
        <f>'COIN 1'!H16</f>
        <v>5</v>
      </c>
      <c r="E20" s="5">
        <f>_xll.PTreeNodeValue(treeCalc_2!$F$2,11)</f>
        <v>5</v>
      </c>
    </row>
    <row r="21" spans="2:5" ht="14.4" customHeight="1" x14ac:dyDescent="0.3">
      <c r="D21" s="12">
        <f>'COIN 1'!H17</f>
        <v>0.20507812500000006</v>
      </c>
      <c r="E21" s="6">
        <f>_xll.PTreeNodeProbability(treeCalc_2!$F$2,12)</f>
        <v>0.205078125</v>
      </c>
    </row>
    <row r="22" spans="2:5" ht="14.4" customHeight="1" x14ac:dyDescent="0.3">
      <c r="D22" s="30">
        <f>'COIN 1'!H18</f>
        <v>6</v>
      </c>
      <c r="E22" s="5">
        <f>_xll.PTreeNodeValue(treeCalc_2!$F$2,12)</f>
        <v>6</v>
      </c>
    </row>
    <row r="23" spans="2:5" ht="14.4" customHeight="1" x14ac:dyDescent="0.3">
      <c r="D23" s="12">
        <f>'COIN 1'!H19</f>
        <v>0.11718750000000003</v>
      </c>
      <c r="E23" s="6">
        <f>_xll.PTreeNodeProbability(treeCalc_2!$F$2,13)</f>
        <v>0.1171875</v>
      </c>
    </row>
    <row r="24" spans="2:5" ht="14.4" customHeight="1" x14ac:dyDescent="0.3">
      <c r="D24" s="30">
        <f>'COIN 1'!F15</f>
        <v>7</v>
      </c>
      <c r="E24" s="5">
        <f>_xll.PTreeNodeValue(treeCalc_2!$F$2,13)</f>
        <v>7</v>
      </c>
    </row>
    <row r="25" spans="2:5" ht="14.4" customHeight="1" x14ac:dyDescent="0.3">
      <c r="D25" s="12">
        <f>'COIN 1'!H21</f>
        <v>4.3945312499999986E-2</v>
      </c>
      <c r="E25" s="6">
        <f>_xll.PTreeNodeProbability(treeCalc_2!$F$2,14)</f>
        <v>4.3945312499999979E-2</v>
      </c>
    </row>
    <row r="26" spans="2:5" ht="14.4" customHeight="1" x14ac:dyDescent="0.3">
      <c r="D26" s="30">
        <f>'COIN 1'!H22</f>
        <v>8</v>
      </c>
      <c r="E26" s="5">
        <f>_xll.PTreeNodeValue(treeCalc_2!$F$2,14)</f>
        <v>8</v>
      </c>
    </row>
    <row r="27" spans="2:5" ht="14.4" customHeight="1" x14ac:dyDescent="0.3">
      <c r="D27" s="12">
        <f>'COIN 1'!H23</f>
        <v>9.7656250000000017E-3</v>
      </c>
      <c r="E27" s="6">
        <f>_xll.PTreeNodeProbability(treeCalc_2!$F$2,15)</f>
        <v>9.765625E-3</v>
      </c>
    </row>
    <row r="28" spans="2:5" ht="14.4" customHeight="1" x14ac:dyDescent="0.3">
      <c r="D28" s="30">
        <f>'COIN 1'!H24</f>
        <v>9</v>
      </c>
      <c r="E28" s="5">
        <f>_xll.PTreeNodeValue(treeCalc_2!$F$2,15)</f>
        <v>9</v>
      </c>
    </row>
    <row r="29" spans="2:5" ht="14.4" customHeight="1" x14ac:dyDescent="0.3">
      <c r="D29" s="12">
        <f>'COIN 1'!H25</f>
        <v>9.765625E-4</v>
      </c>
      <c r="E29" s="6">
        <f>_xll.PTreeNodeProbability(treeCalc_2!$F$2,16)</f>
        <v>9.7656249999999978E-4</v>
      </c>
    </row>
    <row r="30" spans="2:5" ht="14.4" customHeight="1" x14ac:dyDescent="0.3">
      <c r="D30" s="30">
        <f>'COIN 1'!F18</f>
        <v>10</v>
      </c>
      <c r="E30" s="5">
        <f>_xll.PTreeNodeValue(treeCalc_2!$F$2,16)</f>
        <v>10</v>
      </c>
    </row>
    <row r="31" spans="2:5" ht="14.4" customHeight="1" x14ac:dyDescent="0.3">
      <c r="B31" s="7"/>
      <c r="C31" s="8" t="s">
        <v>44</v>
      </c>
      <c r="D31" s="29"/>
    </row>
    <row r="32" spans="2:5" ht="14.4" customHeight="1" x14ac:dyDescent="0.3">
      <c r="B32" s="7"/>
      <c r="C32" s="9">
        <f>_xll.PTreeNodeValue(treeCalc_2!$F$2,1)</f>
        <v>5</v>
      </c>
      <c r="D32" s="29"/>
    </row>
    <row r="33" spans="3:5" ht="14.4" customHeight="1" x14ac:dyDescent="0.3">
      <c r="D33" s="12">
        <f>'COIN 2'!C8</f>
        <v>9.765625E-4</v>
      </c>
      <c r="E33" s="6">
        <f>_xll.PTreeNodeProbability(treeCalc_2!$F$2,6)</f>
        <v>0</v>
      </c>
    </row>
    <row r="34" spans="3:5" ht="14.4" customHeight="1" x14ac:dyDescent="0.3">
      <c r="D34" s="30">
        <f>'COIN 2'!F8</f>
        <v>0</v>
      </c>
      <c r="E34" s="5">
        <f>_xll.PTreeNodeValue(treeCalc_2!$F$2,6)</f>
        <v>0</v>
      </c>
    </row>
    <row r="35" spans="3:5" ht="14.4" customHeight="1" x14ac:dyDescent="0.3">
      <c r="C35" s="10" t="b">
        <f>_xll.PTreeNodeDecision(treeCalc_2!$F$2,3)</f>
        <v>0</v>
      </c>
      <c r="D35" s="11" t="s">
        <v>47</v>
      </c>
    </row>
    <row r="36" spans="3:5" ht="14.4" customHeight="1" x14ac:dyDescent="0.3">
      <c r="C36" s="7">
        <v>0</v>
      </c>
      <c r="D36" s="27">
        <f>_xll.PTreeNodeValue(treeCalc_2!$F$2,3)</f>
        <v>3.75</v>
      </c>
    </row>
    <row r="37" spans="3:5" ht="14.4" customHeight="1" x14ac:dyDescent="0.3">
      <c r="D37" s="12">
        <f>'COIN 2'!C9</f>
        <v>1.4648437500000005E-2</v>
      </c>
      <c r="E37" s="6">
        <f>_xll.PTreeNodeProbability(treeCalc_2!$F$2,7)</f>
        <v>0</v>
      </c>
    </row>
    <row r="38" spans="3:5" ht="14.4" customHeight="1" x14ac:dyDescent="0.3">
      <c r="D38" s="30">
        <f>'COIN 2'!F9</f>
        <v>1</v>
      </c>
      <c r="E38" s="5">
        <f>_xll.PTreeNodeValue(treeCalc_2!$F$2,7)</f>
        <v>1</v>
      </c>
    </row>
    <row r="39" spans="3:5" ht="14.4" customHeight="1" x14ac:dyDescent="0.3">
      <c r="D39" s="12">
        <f>'COIN 2'!C10</f>
        <v>8.7890625000000042E-2</v>
      </c>
      <c r="E39" s="6">
        <f>_xll.PTreeNodeProbability(treeCalc_2!$F$2,17)</f>
        <v>0</v>
      </c>
    </row>
    <row r="40" spans="3:5" ht="14.4" customHeight="1" x14ac:dyDescent="0.3">
      <c r="D40" s="30">
        <f>'COIN 2'!F10</f>
        <v>2</v>
      </c>
      <c r="E40" s="5">
        <f>_xll.PTreeNodeValue(treeCalc_2!$F$2,17)</f>
        <v>2</v>
      </c>
    </row>
    <row r="41" spans="3:5" ht="14.4" customHeight="1" x14ac:dyDescent="0.3">
      <c r="D41" s="12">
        <f>'COIN 2'!C11</f>
        <v>0.26367187499999994</v>
      </c>
      <c r="E41" s="6">
        <f>_xll.PTreeNodeProbability(treeCalc_2!$F$2,18)</f>
        <v>0</v>
      </c>
    </row>
    <row r="42" spans="3:5" ht="14.4" customHeight="1" x14ac:dyDescent="0.3">
      <c r="D42" s="30">
        <f>'COIN 2'!F11</f>
        <v>3</v>
      </c>
      <c r="E42" s="5">
        <f>_xll.PTreeNodeValue(treeCalc_2!$F$2,18)</f>
        <v>3</v>
      </c>
    </row>
    <row r="43" spans="3:5" ht="14.4" customHeight="1" x14ac:dyDescent="0.3">
      <c r="D43" s="12">
        <f>'COIN 2'!C12</f>
        <v>0.3955078125</v>
      </c>
      <c r="E43" s="6">
        <f>_xll.PTreeNodeProbability(treeCalc_2!$F$2,19)</f>
        <v>0</v>
      </c>
    </row>
    <row r="44" spans="3:5" ht="14.4" customHeight="1" x14ac:dyDescent="0.3">
      <c r="D44" s="30">
        <f>'COIN 2'!F12</f>
        <v>4</v>
      </c>
      <c r="E44" s="5">
        <f>_xll.PTreeNodeValue(treeCalc_2!$F$2,19)</f>
        <v>4</v>
      </c>
    </row>
    <row r="45" spans="3:5" ht="14.4" customHeight="1" x14ac:dyDescent="0.3">
      <c r="D45" s="12">
        <f>'COIN 2'!C13</f>
        <v>0.23730468750000006</v>
      </c>
      <c r="E45" s="6">
        <f>_xll.PTreeNodeProbability(treeCalc_2!$F$2,20)</f>
        <v>0</v>
      </c>
    </row>
    <row r="46" spans="3:5" ht="14.4" customHeight="1" x14ac:dyDescent="0.3">
      <c r="D46" s="30">
        <f>'COIN 2'!F13</f>
        <v>5</v>
      </c>
      <c r="E46" s="5">
        <f>_xll.PTreeNodeValue(treeCalc_2!$F$2,20)</f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M31" sqref="M31"/>
    </sheetView>
  </sheetViews>
  <sheetFormatPr defaultColWidth="15.77734375" defaultRowHeight="14.4" x14ac:dyDescent="0.3"/>
  <cols>
    <col min="1" max="16384" width="15.77734375" style="1"/>
  </cols>
  <sheetData>
    <row r="1" spans="1:16" x14ac:dyDescent="0.3">
      <c r="A1" s="1" t="s">
        <v>0</v>
      </c>
      <c r="B1" s="2" t="s">
        <v>52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16" x14ac:dyDescent="0.3">
      <c r="A2" s="1" t="s">
        <v>1</v>
      </c>
      <c r="B2" s="1" t="e">
        <f>'DECISION TREE 1'!#REF!</f>
        <v>#REF!</v>
      </c>
      <c r="E2" s="1" t="s">
        <v>9</v>
      </c>
      <c r="F2" s="1">
        <f>_xll.PTreeEvaluate5(B3,$L$11:$L$17,$J$11:$J$17,$K$11:$K$17,$N$11:$N$17,$G$11:$G$17,,L1)</f>
        <v>308737</v>
      </c>
    </row>
    <row r="3" spans="1:16" x14ac:dyDescent="0.3">
      <c r="A3" s="1" t="s">
        <v>2</v>
      </c>
      <c r="B3" s="1" t="s">
        <v>43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16" x14ac:dyDescent="0.3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16" x14ac:dyDescent="0.3">
      <c r="A5" s="1" t="s">
        <v>4</v>
      </c>
      <c r="B5" s="1">
        <v>0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16" x14ac:dyDescent="0.3">
      <c r="A6" s="1" t="s">
        <v>5</v>
      </c>
      <c r="E6" s="1" t="s">
        <v>13</v>
      </c>
      <c r="F6" s="2" t="s">
        <v>97</v>
      </c>
      <c r="H6" s="1" t="s">
        <v>18</v>
      </c>
      <c r="I6" s="2" t="s">
        <v>39</v>
      </c>
    </row>
    <row r="7" spans="1:16" x14ac:dyDescent="0.3">
      <c r="A7" s="1" t="s">
        <v>6</v>
      </c>
      <c r="F7" s="2" t="s">
        <v>93</v>
      </c>
    </row>
    <row r="8" spans="1:16" x14ac:dyDescent="0.3">
      <c r="A8" s="1" t="s">
        <v>7</v>
      </c>
      <c r="B8" s="1">
        <v>7</v>
      </c>
    </row>
    <row r="10" spans="1:16" x14ac:dyDescent="0.3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x14ac:dyDescent="0.3">
      <c r="A11" s="1">
        <f>'DECISION TREE 1'!$C$10</f>
        <v>5</v>
      </c>
      <c r="B11" s="1" t="str">
        <f>B1</f>
        <v>Coin Choice</v>
      </c>
      <c r="C11" s="1">
        <v>0</v>
      </c>
      <c r="I11" s="1" t="s">
        <v>41</v>
      </c>
      <c r="J11" s="1">
        <f>'DECISION TREE 1'!$B$10</f>
        <v>0</v>
      </c>
      <c r="K11" s="1">
        <f>'DECISION TREE 1'!$B$9</f>
        <v>0</v>
      </c>
      <c r="L11" s="1" t="s">
        <v>45</v>
      </c>
      <c r="M11" s="2" t="s">
        <v>42</v>
      </c>
      <c r="O11" s="1" t="str">
        <f>'DECISION TREE 1'!$C$9</f>
        <v>Decision</v>
      </c>
      <c r="P11" s="1" t="b">
        <v>0</v>
      </c>
    </row>
    <row r="12" spans="1:16" x14ac:dyDescent="0.3">
      <c r="A12" s="1">
        <f>'DECISION TREE 1'!$D$8</f>
        <v>5</v>
      </c>
      <c r="B12" s="2" t="s">
        <v>82</v>
      </c>
      <c r="C12" s="1">
        <v>0</v>
      </c>
      <c r="I12" s="1" t="s">
        <v>41</v>
      </c>
      <c r="J12" s="1">
        <f>'DECISION TREE 1'!$C$8</f>
        <v>0</v>
      </c>
      <c r="L12" s="1" t="s">
        <v>79</v>
      </c>
      <c r="M12" s="2" t="s">
        <v>42</v>
      </c>
      <c r="N12" s="1">
        <f>treeCalc_6!$F$2</f>
        <v>257286</v>
      </c>
      <c r="O12" s="1" t="str">
        <f>'DECISION TREE 1'!$D$7</f>
        <v>Reference</v>
      </c>
      <c r="P12" s="1" t="b">
        <v>0</v>
      </c>
    </row>
    <row r="13" spans="1:16" x14ac:dyDescent="0.3">
      <c r="A13" s="1">
        <f>'DECISION TREE 1'!$D$12</f>
        <v>3.75</v>
      </c>
      <c r="B13" s="2" t="s">
        <v>83</v>
      </c>
      <c r="C13" s="1">
        <v>0</v>
      </c>
      <c r="I13" s="1" t="s">
        <v>41</v>
      </c>
      <c r="J13" s="1">
        <f>'DECISION TREE 1'!$C$12</f>
        <v>0</v>
      </c>
      <c r="L13" s="1" t="s">
        <v>80</v>
      </c>
      <c r="M13" s="2" t="s">
        <v>42</v>
      </c>
      <c r="N13" s="1">
        <f>treeCalc_7!$F$2</f>
        <v>231559</v>
      </c>
      <c r="O13" s="1" t="str">
        <f>'DECISION TREE 1'!$D$11</f>
        <v>Reference</v>
      </c>
      <c r="P13" s="1" t="b">
        <v>0</v>
      </c>
    </row>
    <row r="14" spans="1:16" x14ac:dyDescent="0.3">
      <c r="B14" s="2"/>
      <c r="M14" s="2"/>
    </row>
    <row r="15" spans="1:16" x14ac:dyDescent="0.3">
      <c r="B15" s="2"/>
      <c r="M15" s="2"/>
    </row>
    <row r="16" spans="1:16" x14ac:dyDescent="0.3">
      <c r="B16" s="2"/>
      <c r="M16" s="2"/>
    </row>
    <row r="17" spans="2:13" x14ac:dyDescent="0.3">
      <c r="B17" s="2"/>
      <c r="M1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J30" sqref="J30"/>
    </sheetView>
  </sheetViews>
  <sheetFormatPr defaultColWidth="15.77734375" defaultRowHeight="14.4" x14ac:dyDescent="0.3"/>
  <cols>
    <col min="1" max="16384" width="15.77734375" style="1"/>
  </cols>
  <sheetData>
    <row r="1" spans="1:16" x14ac:dyDescent="0.3">
      <c r="A1" s="1" t="s">
        <v>0</v>
      </c>
      <c r="B1" s="2" t="s">
        <v>66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16" x14ac:dyDescent="0.3">
      <c r="A2" s="1" t="s">
        <v>1</v>
      </c>
      <c r="B2" s="1" t="e">
        <f>'COIN 1'!#REF!</f>
        <v>#REF!</v>
      </c>
      <c r="E2" s="1" t="s">
        <v>9</v>
      </c>
      <c r="F2" s="1">
        <f>_xll.PTreeEvaluate5(B3,$L$11:$L$22,$J$11:$J$22,$K$11:$K$22,$N$11:$N$22,$G$11:$G$22,,L1)</f>
        <v>257286</v>
      </c>
    </row>
    <row r="3" spans="1:16" x14ac:dyDescent="0.3">
      <c r="A3" s="1" t="s">
        <v>2</v>
      </c>
      <c r="B3" s="1" t="s">
        <v>65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16" x14ac:dyDescent="0.3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16" x14ac:dyDescent="0.3">
      <c r="A5" s="1" t="s">
        <v>4</v>
      </c>
      <c r="B5" s="1">
        <v>1</v>
      </c>
      <c r="C5" s="1">
        <v>1</v>
      </c>
      <c r="D5" s="1">
        <v>2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16" x14ac:dyDescent="0.3">
      <c r="A6" s="1" t="s">
        <v>5</v>
      </c>
      <c r="E6" s="1" t="s">
        <v>13</v>
      </c>
      <c r="F6" s="2" t="s">
        <v>97</v>
      </c>
      <c r="H6" s="1" t="s">
        <v>18</v>
      </c>
      <c r="I6" s="2" t="s">
        <v>39</v>
      </c>
    </row>
    <row r="7" spans="1:16" x14ac:dyDescent="0.3">
      <c r="A7" s="1" t="s">
        <v>6</v>
      </c>
      <c r="F7" s="2" t="s">
        <v>95</v>
      </c>
    </row>
    <row r="8" spans="1:16" x14ac:dyDescent="0.3">
      <c r="A8" s="1" t="s">
        <v>7</v>
      </c>
      <c r="B8" s="1">
        <v>12</v>
      </c>
    </row>
    <row r="10" spans="1:16" x14ac:dyDescent="0.3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x14ac:dyDescent="0.3">
      <c r="A11" s="1">
        <f>'COIN 1'!$H$6</f>
        <v>5</v>
      </c>
      <c r="B11" s="1" t="str">
        <f>B1</f>
        <v>10 Tosses Coint 1</v>
      </c>
      <c r="C11" s="1">
        <v>0</v>
      </c>
      <c r="I11" s="1" t="s">
        <v>41</v>
      </c>
      <c r="J11" s="1">
        <f>'COIN 1'!$G$6</f>
        <v>0</v>
      </c>
      <c r="K11" s="1">
        <f>'COIN 1'!$G$5</f>
        <v>0</v>
      </c>
      <c r="L11" s="1" t="s">
        <v>69</v>
      </c>
      <c r="M11" s="2" t="s">
        <v>42</v>
      </c>
      <c r="O11" s="1" t="str">
        <f>'COIN 1'!$H$5</f>
        <v>Chance</v>
      </c>
      <c r="P11" s="1" t="b">
        <v>0</v>
      </c>
    </row>
    <row r="12" spans="1:16" x14ac:dyDescent="0.3">
      <c r="A12" s="1">
        <f>'COIN 1'!$I$4</f>
        <v>0</v>
      </c>
      <c r="B12" s="2" t="s">
        <v>54</v>
      </c>
      <c r="C12" s="1">
        <v>0</v>
      </c>
      <c r="H12" s="1" t="s">
        <v>41</v>
      </c>
      <c r="I12" s="1" t="s">
        <v>41</v>
      </c>
      <c r="J12" s="1">
        <f>'COIN 1'!$H$4</f>
        <v>0</v>
      </c>
      <c r="K12" s="1">
        <f>'COIN 1'!$H$3</f>
        <v>9.765625E-4</v>
      </c>
      <c r="L12" s="1" t="s">
        <v>67</v>
      </c>
      <c r="M12" s="2" t="s">
        <v>42</v>
      </c>
      <c r="P12" s="1" t="b">
        <v>0</v>
      </c>
    </row>
    <row r="13" spans="1:16" x14ac:dyDescent="0.3">
      <c r="A13" s="1">
        <f>'COIN 1'!$I$8</f>
        <v>1</v>
      </c>
      <c r="B13" s="2" t="s">
        <v>55</v>
      </c>
      <c r="C13" s="1">
        <v>0</v>
      </c>
      <c r="H13" s="1" t="s">
        <v>41</v>
      </c>
      <c r="I13" s="1" t="s">
        <v>41</v>
      </c>
      <c r="J13" s="1">
        <f>'COIN 1'!$H$8</f>
        <v>1</v>
      </c>
      <c r="K13" s="1">
        <f>'COIN 1'!$H$7</f>
        <v>9.7656250000000017E-3</v>
      </c>
      <c r="L13" s="1" t="s">
        <v>67</v>
      </c>
      <c r="M13" s="2" t="s">
        <v>42</v>
      </c>
      <c r="P13" s="1" t="b">
        <v>0</v>
      </c>
    </row>
    <row r="14" spans="1:16" x14ac:dyDescent="0.3">
      <c r="A14" s="1">
        <f>'COIN 1'!$I$10</f>
        <v>2</v>
      </c>
      <c r="B14" s="2" t="s">
        <v>56</v>
      </c>
      <c r="C14" s="1">
        <v>0</v>
      </c>
      <c r="H14" s="1" t="s">
        <v>41</v>
      </c>
      <c r="I14" s="1" t="s">
        <v>41</v>
      </c>
      <c r="J14" s="1">
        <f>'COIN 1'!$H$10</f>
        <v>2</v>
      </c>
      <c r="K14" s="1">
        <f>'COIN 1'!$H$9</f>
        <v>4.3945312499999972E-2</v>
      </c>
      <c r="L14" s="1" t="s">
        <v>67</v>
      </c>
      <c r="M14" s="2" t="s">
        <v>42</v>
      </c>
      <c r="P14" s="1" t="b">
        <v>0</v>
      </c>
    </row>
    <row r="15" spans="1:16" x14ac:dyDescent="0.3">
      <c r="A15" s="1">
        <f>'COIN 1'!$I$12</f>
        <v>3</v>
      </c>
      <c r="B15" s="2" t="s">
        <v>57</v>
      </c>
      <c r="C15" s="1">
        <v>0</v>
      </c>
      <c r="H15" s="1" t="s">
        <v>41</v>
      </c>
      <c r="I15" s="1" t="s">
        <v>41</v>
      </c>
      <c r="J15" s="1">
        <f>'COIN 1'!$H$12</f>
        <v>3</v>
      </c>
      <c r="K15" s="1">
        <f>'COIN 1'!$H$11</f>
        <v>0.11718750000000003</v>
      </c>
      <c r="L15" s="1" t="s">
        <v>67</v>
      </c>
      <c r="M15" s="2" t="s">
        <v>42</v>
      </c>
      <c r="P15" s="1" t="b">
        <v>0</v>
      </c>
    </row>
    <row r="16" spans="1:16" x14ac:dyDescent="0.3">
      <c r="A16" s="1">
        <f>'COIN 1'!$I$14</f>
        <v>4</v>
      </c>
      <c r="B16" s="2" t="s">
        <v>58</v>
      </c>
      <c r="C16" s="1">
        <v>0</v>
      </c>
      <c r="H16" s="1" t="s">
        <v>41</v>
      </c>
      <c r="I16" s="1" t="s">
        <v>41</v>
      </c>
      <c r="J16" s="1">
        <f>'COIN 1'!$H$14</f>
        <v>4</v>
      </c>
      <c r="K16" s="1">
        <f>'COIN 1'!$H$13</f>
        <v>0.20507812500000006</v>
      </c>
      <c r="L16" s="1" t="s">
        <v>67</v>
      </c>
      <c r="M16" s="2" t="s">
        <v>42</v>
      </c>
      <c r="P16" s="1" t="b">
        <v>0</v>
      </c>
    </row>
    <row r="17" spans="1:16" x14ac:dyDescent="0.3">
      <c r="A17" s="1">
        <f>'COIN 1'!$I$16</f>
        <v>5</v>
      </c>
      <c r="B17" s="2" t="s">
        <v>70</v>
      </c>
      <c r="C17" s="1">
        <v>0</v>
      </c>
      <c r="H17" s="1" t="s">
        <v>41</v>
      </c>
      <c r="I17" s="1" t="s">
        <v>41</v>
      </c>
      <c r="J17" s="1">
        <f>'COIN 1'!$H$16</f>
        <v>5</v>
      </c>
      <c r="K17" s="1">
        <f>'COIN 1'!$H$15</f>
        <v>0.24609375000000008</v>
      </c>
      <c r="L17" s="1" t="s">
        <v>67</v>
      </c>
      <c r="M17" s="2" t="s">
        <v>42</v>
      </c>
      <c r="P17" s="1" t="b">
        <v>0</v>
      </c>
    </row>
    <row r="18" spans="1:16" x14ac:dyDescent="0.3">
      <c r="A18" s="1">
        <f>'COIN 1'!$I$18</f>
        <v>6</v>
      </c>
      <c r="B18" s="2" t="s">
        <v>71</v>
      </c>
      <c r="C18" s="1">
        <v>0</v>
      </c>
      <c r="H18" s="1" t="s">
        <v>41</v>
      </c>
      <c r="I18" s="1" t="s">
        <v>41</v>
      </c>
      <c r="J18" s="1">
        <f>'COIN 1'!$H$18</f>
        <v>6</v>
      </c>
      <c r="K18" s="1">
        <f>'COIN 1'!$H$17</f>
        <v>0.20507812500000006</v>
      </c>
      <c r="L18" s="1" t="s">
        <v>67</v>
      </c>
      <c r="M18" s="2" t="s">
        <v>42</v>
      </c>
      <c r="P18" s="1" t="b">
        <v>0</v>
      </c>
    </row>
    <row r="19" spans="1:16" x14ac:dyDescent="0.3">
      <c r="A19" s="1">
        <f>'COIN 1'!$I$20</f>
        <v>7</v>
      </c>
      <c r="B19" s="2" t="s">
        <v>72</v>
      </c>
      <c r="C19" s="1">
        <v>0</v>
      </c>
      <c r="H19" s="1" t="s">
        <v>41</v>
      </c>
      <c r="I19" s="1" t="s">
        <v>41</v>
      </c>
      <c r="J19" s="1">
        <f>'COIN 1'!$H$20</f>
        <v>7</v>
      </c>
      <c r="K19" s="1">
        <f>'COIN 1'!$H$19</f>
        <v>0.11718750000000003</v>
      </c>
      <c r="L19" s="1" t="s">
        <v>67</v>
      </c>
      <c r="M19" s="2" t="s">
        <v>42</v>
      </c>
      <c r="P19" s="1" t="b">
        <v>0</v>
      </c>
    </row>
    <row r="20" spans="1:16" x14ac:dyDescent="0.3">
      <c r="A20" s="1">
        <f>'COIN 1'!$I$22</f>
        <v>8</v>
      </c>
      <c r="B20" s="2" t="s">
        <v>73</v>
      </c>
      <c r="C20" s="1">
        <v>0</v>
      </c>
      <c r="H20" s="1" t="s">
        <v>41</v>
      </c>
      <c r="I20" s="1" t="s">
        <v>41</v>
      </c>
      <c r="J20" s="1">
        <f>'COIN 1'!$H$22</f>
        <v>8</v>
      </c>
      <c r="K20" s="1">
        <f>'COIN 1'!$H$21</f>
        <v>4.3945312499999986E-2</v>
      </c>
      <c r="L20" s="1" t="s">
        <v>67</v>
      </c>
      <c r="M20" s="2" t="s">
        <v>42</v>
      </c>
      <c r="P20" s="1" t="b">
        <v>0</v>
      </c>
    </row>
    <row r="21" spans="1:16" x14ac:dyDescent="0.3">
      <c r="A21" s="1">
        <f>'COIN 1'!$I$24</f>
        <v>9</v>
      </c>
      <c r="B21" s="2" t="s">
        <v>74</v>
      </c>
      <c r="C21" s="1">
        <v>0</v>
      </c>
      <c r="H21" s="1" t="s">
        <v>41</v>
      </c>
      <c r="I21" s="1" t="s">
        <v>41</v>
      </c>
      <c r="J21" s="1">
        <f>'COIN 1'!$H$24</f>
        <v>9</v>
      </c>
      <c r="K21" s="1">
        <f>'COIN 1'!$H$23</f>
        <v>9.7656250000000017E-3</v>
      </c>
      <c r="L21" s="1" t="s">
        <v>67</v>
      </c>
      <c r="M21" s="2" t="s">
        <v>42</v>
      </c>
      <c r="P21" s="1" t="b">
        <v>0</v>
      </c>
    </row>
    <row r="22" spans="1:16" x14ac:dyDescent="0.3">
      <c r="A22" s="1">
        <f>'COIN 1'!$I$26</f>
        <v>10</v>
      </c>
      <c r="B22" s="2" t="s">
        <v>75</v>
      </c>
      <c r="C22" s="1">
        <v>0</v>
      </c>
      <c r="H22" s="1" t="s">
        <v>41</v>
      </c>
      <c r="I22" s="1" t="s">
        <v>41</v>
      </c>
      <c r="J22" s="1">
        <f>'COIN 1'!$H$26</f>
        <v>10</v>
      </c>
      <c r="K22" s="1">
        <f>'COIN 1'!$H$25</f>
        <v>9.765625E-4</v>
      </c>
      <c r="L22" s="1" t="s">
        <v>67</v>
      </c>
      <c r="M22" s="2" t="s">
        <v>42</v>
      </c>
      <c r="P22" s="1" t="b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J30" sqref="J30"/>
    </sheetView>
  </sheetViews>
  <sheetFormatPr defaultColWidth="15.77734375" defaultRowHeight="14.4" x14ac:dyDescent="0.3"/>
  <cols>
    <col min="1" max="16384" width="15.77734375" style="1"/>
  </cols>
  <sheetData>
    <row r="1" spans="1:16" x14ac:dyDescent="0.3">
      <c r="A1" s="1" t="s">
        <v>0</v>
      </c>
      <c r="B1" s="2" t="s">
        <v>77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16" x14ac:dyDescent="0.3">
      <c r="A2" s="1" t="s">
        <v>1</v>
      </c>
      <c r="B2" s="1" t="e">
        <f>'COIN 2'!#REF!</f>
        <v>#REF!</v>
      </c>
      <c r="E2" s="1" t="s">
        <v>9</v>
      </c>
      <c r="F2" s="1">
        <f>_xll.PTreeEvaluate5(B3,$L$11:$L$22,$J$11:$J$22,$K$11:$K$22,$N$11:$N$22,$G$11:$G$22,,L1)</f>
        <v>231559</v>
      </c>
    </row>
    <row r="3" spans="1:16" x14ac:dyDescent="0.3">
      <c r="A3" s="1" t="s">
        <v>2</v>
      </c>
      <c r="B3" s="1" t="s">
        <v>76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16" x14ac:dyDescent="0.3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16" x14ac:dyDescent="0.3">
      <c r="A5" s="1" t="s">
        <v>4</v>
      </c>
      <c r="B5" s="1">
        <v>1</v>
      </c>
      <c r="C5" s="1">
        <v>1</v>
      </c>
      <c r="D5" s="1">
        <v>3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16" x14ac:dyDescent="0.3">
      <c r="A6" s="1" t="s">
        <v>5</v>
      </c>
      <c r="E6" s="1" t="s">
        <v>13</v>
      </c>
      <c r="F6" s="2" t="s">
        <v>97</v>
      </c>
      <c r="H6" s="1" t="s">
        <v>18</v>
      </c>
      <c r="I6" s="2" t="s">
        <v>39</v>
      </c>
    </row>
    <row r="7" spans="1:16" x14ac:dyDescent="0.3">
      <c r="A7" s="1" t="s">
        <v>6</v>
      </c>
      <c r="F7" s="2" t="s">
        <v>96</v>
      </c>
    </row>
    <row r="8" spans="1:16" x14ac:dyDescent="0.3">
      <c r="A8" s="1" t="s">
        <v>7</v>
      </c>
      <c r="B8" s="1">
        <v>12</v>
      </c>
    </row>
    <row r="10" spans="1:16" x14ac:dyDescent="0.3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x14ac:dyDescent="0.3">
      <c r="A11" s="1">
        <f>'COIN 2'!$H$6</f>
        <v>3.75</v>
      </c>
      <c r="B11" s="1" t="str">
        <f>B1</f>
        <v>5 Tosses Coint 2</v>
      </c>
      <c r="C11" s="1">
        <v>0</v>
      </c>
      <c r="I11" s="1" t="s">
        <v>41</v>
      </c>
      <c r="J11" s="1">
        <f>'COIN 2'!$G$6</f>
        <v>0</v>
      </c>
      <c r="K11" s="1">
        <f>'COIN 2'!$G$5</f>
        <v>0</v>
      </c>
      <c r="L11" s="1" t="s">
        <v>68</v>
      </c>
      <c r="M11" s="2" t="s">
        <v>42</v>
      </c>
      <c r="O11" s="1" t="str">
        <f>'COIN 2'!$H$5</f>
        <v>Chance</v>
      </c>
      <c r="P11" s="1" t="b">
        <v>0</v>
      </c>
    </row>
    <row r="12" spans="1:16" x14ac:dyDescent="0.3">
      <c r="A12" s="1">
        <f>'COIN 2'!$I$4</f>
        <v>0</v>
      </c>
      <c r="B12" s="2" t="s">
        <v>54</v>
      </c>
      <c r="C12" s="1">
        <v>0</v>
      </c>
      <c r="H12" s="1" t="s">
        <v>41</v>
      </c>
      <c r="I12" s="1" t="s">
        <v>41</v>
      </c>
      <c r="J12" s="1">
        <f>'COIN 2'!$H$4</f>
        <v>0</v>
      </c>
      <c r="K12" s="1">
        <f>'COIN 2'!$H$3</f>
        <v>9.765625E-4</v>
      </c>
      <c r="L12" s="1" t="s">
        <v>67</v>
      </c>
      <c r="M12" s="2" t="s">
        <v>42</v>
      </c>
      <c r="P12" s="1" t="b">
        <v>0</v>
      </c>
    </row>
    <row r="13" spans="1:16" x14ac:dyDescent="0.3">
      <c r="A13" s="1">
        <f>'COIN 2'!$I$8</f>
        <v>1</v>
      </c>
      <c r="B13" s="2" t="s">
        <v>55</v>
      </c>
      <c r="C13" s="1">
        <v>0</v>
      </c>
      <c r="H13" s="1" t="s">
        <v>41</v>
      </c>
      <c r="I13" s="1" t="s">
        <v>41</v>
      </c>
      <c r="J13" s="1">
        <f>'COIN 2'!$H$8</f>
        <v>1</v>
      </c>
      <c r="K13" s="1">
        <f>'COIN 2'!$H$7</f>
        <v>1.4648437500000005E-2</v>
      </c>
      <c r="L13" s="1" t="s">
        <v>67</v>
      </c>
      <c r="M13" s="2" t="s">
        <v>42</v>
      </c>
      <c r="P13" s="1" t="b">
        <v>0</v>
      </c>
    </row>
    <row r="14" spans="1:16" x14ac:dyDescent="0.3">
      <c r="A14" s="1">
        <f>'COIN 2'!$I$10</f>
        <v>2</v>
      </c>
      <c r="B14" s="2" t="s">
        <v>56</v>
      </c>
      <c r="C14" s="1">
        <v>0</v>
      </c>
      <c r="H14" s="1" t="s">
        <v>41</v>
      </c>
      <c r="I14" s="1" t="s">
        <v>41</v>
      </c>
      <c r="J14" s="1">
        <f>'COIN 2'!$H$10</f>
        <v>2</v>
      </c>
      <c r="K14" s="1">
        <f>'COIN 2'!$H$9</f>
        <v>8.7890625000000042E-2</v>
      </c>
      <c r="L14" s="1" t="s">
        <v>67</v>
      </c>
      <c r="M14" s="2" t="s">
        <v>42</v>
      </c>
      <c r="P14" s="1" t="b">
        <v>0</v>
      </c>
    </row>
    <row r="15" spans="1:16" x14ac:dyDescent="0.3">
      <c r="A15" s="1">
        <f>'COIN 2'!$I$12</f>
        <v>3</v>
      </c>
      <c r="B15" s="2" t="s">
        <v>57</v>
      </c>
      <c r="C15" s="1">
        <v>0</v>
      </c>
      <c r="H15" s="1" t="s">
        <v>41</v>
      </c>
      <c r="I15" s="1" t="s">
        <v>41</v>
      </c>
      <c r="J15" s="1">
        <f>'COIN 2'!$H$12</f>
        <v>3</v>
      </c>
      <c r="K15" s="1">
        <f>'COIN 2'!$H$11</f>
        <v>0.26367187499999994</v>
      </c>
      <c r="L15" s="1" t="s">
        <v>67</v>
      </c>
      <c r="M15" s="2" t="s">
        <v>42</v>
      </c>
      <c r="P15" s="1" t="b">
        <v>0</v>
      </c>
    </row>
    <row r="16" spans="1:16" x14ac:dyDescent="0.3">
      <c r="A16" s="1">
        <f>'COIN 2'!$I$14</f>
        <v>4</v>
      </c>
      <c r="B16" s="2" t="s">
        <v>58</v>
      </c>
      <c r="C16" s="1">
        <v>0</v>
      </c>
      <c r="H16" s="1" t="s">
        <v>41</v>
      </c>
      <c r="I16" s="1" t="s">
        <v>41</v>
      </c>
      <c r="J16" s="1">
        <f>'COIN 2'!$H$14</f>
        <v>4</v>
      </c>
      <c r="K16" s="1">
        <f>'COIN 2'!$H$13</f>
        <v>0.3955078125</v>
      </c>
      <c r="L16" s="1" t="s">
        <v>67</v>
      </c>
      <c r="M16" s="2" t="s">
        <v>42</v>
      </c>
      <c r="P16" s="1" t="b">
        <v>0</v>
      </c>
    </row>
    <row r="17" spans="1:16" x14ac:dyDescent="0.3">
      <c r="A17" s="1">
        <f>'COIN 2'!$I$16</f>
        <v>5</v>
      </c>
      <c r="B17" s="2" t="s">
        <v>70</v>
      </c>
      <c r="C17" s="1">
        <v>0</v>
      </c>
      <c r="H17" s="1" t="s">
        <v>41</v>
      </c>
      <c r="I17" s="1" t="s">
        <v>41</v>
      </c>
      <c r="J17" s="1">
        <f>'COIN 2'!$H$16</f>
        <v>5</v>
      </c>
      <c r="K17" s="1">
        <f>'COIN 2'!$H$15</f>
        <v>0.23730468750000006</v>
      </c>
      <c r="L17" s="1" t="s">
        <v>67</v>
      </c>
      <c r="M17" s="2" t="s">
        <v>42</v>
      </c>
      <c r="P17" s="1" t="b">
        <v>0</v>
      </c>
    </row>
    <row r="18" spans="1:16" x14ac:dyDescent="0.3">
      <c r="B18" s="2"/>
      <c r="M18" s="2"/>
    </row>
    <row r="19" spans="1:16" x14ac:dyDescent="0.3">
      <c r="B19" s="2"/>
      <c r="M19" s="2"/>
    </row>
    <row r="20" spans="1:16" x14ac:dyDescent="0.3">
      <c r="B20" s="2"/>
      <c r="M20" s="2"/>
    </row>
    <row r="21" spans="1:16" x14ac:dyDescent="0.3">
      <c r="B21" s="2"/>
      <c r="M21" s="2"/>
    </row>
    <row r="22" spans="1:16" x14ac:dyDescent="0.3">
      <c r="B22" s="2"/>
      <c r="M2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treeCalc_2</vt:lpstr>
      <vt:lpstr>COIN 1</vt:lpstr>
      <vt:lpstr>COIN 2</vt:lpstr>
      <vt:lpstr>DECISION TREE 1</vt:lpstr>
      <vt:lpstr>DECISION TREE 2</vt:lpstr>
      <vt:lpstr>treeCalc_1</vt:lpstr>
      <vt:lpstr>treeCalc_6</vt:lpstr>
      <vt:lpstr>treeCalc_7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Rene</cp:lastModifiedBy>
  <dcterms:created xsi:type="dcterms:W3CDTF">2016-05-02T16:46:52Z</dcterms:created>
  <dcterms:modified xsi:type="dcterms:W3CDTF">2019-10-30T15:58:13Z</dcterms:modified>
</cp:coreProperties>
</file>